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iftungen\Lebensfähigkeitsprognose\"/>
    </mc:Choice>
  </mc:AlternateContent>
  <bookViews>
    <workbookView xWindow="0" yWindow="0" windowWidth="2370" windowHeight="240"/>
  </bookViews>
  <sheets>
    <sheet name="Verbrauchsstiftung" sheetId="4" r:id="rId1"/>
    <sheet name="Ewigkeitsstift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4" l="1"/>
  <c r="Z35" i="4"/>
  <c r="M35" i="4" l="1"/>
  <c r="Q35" i="4"/>
  <c r="X35" i="4"/>
  <c r="V18" i="4"/>
  <c r="Z8" i="4"/>
  <c r="Z9" i="4"/>
  <c r="Z10" i="4"/>
  <c r="Z11" i="4"/>
  <c r="Z12" i="4"/>
  <c r="Z13" i="4"/>
  <c r="Z16" i="4"/>
  <c r="Z17" i="4"/>
  <c r="Z18" i="4"/>
  <c r="Z27" i="4"/>
  <c r="Z28" i="4"/>
  <c r="Z31" i="4"/>
  <c r="Z36" i="4"/>
  <c r="Z37" i="4"/>
  <c r="G38" i="4"/>
  <c r="AA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AA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AA35" i="4"/>
  <c r="W35" i="4"/>
  <c r="V35" i="4"/>
  <c r="U35" i="4"/>
  <c r="T35" i="4"/>
  <c r="S35" i="4"/>
  <c r="R35" i="4"/>
  <c r="P35" i="4"/>
  <c r="O35" i="4"/>
  <c r="N35" i="4"/>
  <c r="L35" i="4"/>
  <c r="K35" i="4"/>
  <c r="J35" i="4"/>
  <c r="I35" i="4"/>
  <c r="H35" i="4"/>
  <c r="AA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AA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AA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D26" i="4"/>
  <c r="AA18" i="4"/>
  <c r="Y18" i="4"/>
  <c r="X18" i="4"/>
  <c r="W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AA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AA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5" i="4"/>
  <c r="G14" i="4"/>
  <c r="AA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AA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AA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AA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A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AA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Z38" i="4" l="1"/>
  <c r="I38" i="4"/>
  <c r="K38" i="4"/>
  <c r="M38" i="4"/>
  <c r="O38" i="4"/>
  <c r="Q38" i="4"/>
  <c r="S38" i="4"/>
  <c r="U38" i="4"/>
  <c r="W38" i="4"/>
  <c r="Y38" i="4"/>
  <c r="H38" i="4"/>
  <c r="J38" i="4"/>
  <c r="L38" i="4"/>
  <c r="N38" i="4"/>
  <c r="P38" i="4"/>
  <c r="R38" i="4"/>
  <c r="T38" i="4"/>
  <c r="V38" i="4"/>
  <c r="X38" i="4"/>
  <c r="AA38" i="4"/>
  <c r="G19" i="4"/>
  <c r="G21" i="4" s="1"/>
  <c r="G24" i="4" l="1"/>
  <c r="G26" i="4"/>
  <c r="G25" i="4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H31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H18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H17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H16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H13" i="2"/>
  <c r="G14" i="2"/>
  <c r="G15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H12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H11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H10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H9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H8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H27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H40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H38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H39" i="2"/>
  <c r="G41" i="2"/>
  <c r="H41" i="2" l="1"/>
  <c r="G29" i="4"/>
  <c r="I41" i="2"/>
  <c r="K41" i="2"/>
  <c r="J41" i="2"/>
  <c r="C48" i="2"/>
  <c r="C47" i="2"/>
  <c r="D26" i="2"/>
  <c r="G50" i="4" l="1"/>
  <c r="G33" i="4"/>
  <c r="G40" i="4"/>
  <c r="G42" i="4" s="1"/>
  <c r="L41" i="2"/>
  <c r="G19" i="2"/>
  <c r="G44" i="4" l="1"/>
  <c r="H6" i="4"/>
  <c r="M41" i="2"/>
  <c r="G21" i="2"/>
  <c r="H15" i="4" l="1"/>
  <c r="H14" i="4"/>
  <c r="G48" i="4"/>
  <c r="G47" i="4"/>
  <c r="G26" i="2"/>
  <c r="G24" i="2"/>
  <c r="G25" i="2"/>
  <c r="N41" i="2"/>
  <c r="H19" i="4" l="1"/>
  <c r="H21" i="4" s="1"/>
  <c r="H25" i="4" s="1"/>
  <c r="O41" i="2"/>
  <c r="H26" i="4" l="1"/>
  <c r="H24" i="4"/>
  <c r="P41" i="2"/>
  <c r="H29" i="4" l="1"/>
  <c r="H50" i="4" s="1"/>
  <c r="Q41" i="2"/>
  <c r="H40" i="4" l="1"/>
  <c r="H42" i="4" s="1"/>
  <c r="H33" i="4"/>
  <c r="R41" i="2"/>
  <c r="I6" i="4" l="1"/>
  <c r="H44" i="4"/>
  <c r="S41" i="2"/>
  <c r="I14" i="4" l="1"/>
  <c r="I15" i="4"/>
  <c r="H48" i="4"/>
  <c r="H47" i="4"/>
  <c r="T41" i="2"/>
  <c r="I19" i="4" l="1"/>
  <c r="I21" i="4" s="1"/>
  <c r="I24" i="4" s="1"/>
  <c r="U41" i="2"/>
  <c r="I25" i="4" l="1"/>
  <c r="I26" i="4"/>
  <c r="V41" i="2"/>
  <c r="I29" i="4" l="1"/>
  <c r="I33" i="4" s="1"/>
  <c r="W41" i="2"/>
  <c r="I40" i="4" l="1"/>
  <c r="I42" i="4" s="1"/>
  <c r="I50" i="4"/>
  <c r="X41" i="2"/>
  <c r="I44" i="4" l="1"/>
  <c r="I48" i="4" s="1"/>
  <c r="J6" i="4"/>
  <c r="J14" i="4" s="1"/>
  <c r="Y41" i="2"/>
  <c r="J15" i="4" l="1"/>
  <c r="J19" i="4" s="1"/>
  <c r="J21" i="4" s="1"/>
  <c r="I47" i="4"/>
  <c r="AA41" i="2"/>
  <c r="Z41" i="2"/>
  <c r="J26" i="4" l="1"/>
  <c r="J25" i="4"/>
  <c r="J24" i="4"/>
  <c r="J29" i="4" l="1"/>
  <c r="J50" i="4" s="1"/>
  <c r="J40" i="4" l="1"/>
  <c r="J42" i="4" s="1"/>
  <c r="J33" i="4"/>
  <c r="K6" i="4" l="1"/>
  <c r="K14" i="4" s="1"/>
  <c r="J44" i="4"/>
  <c r="J48" i="4" s="1"/>
  <c r="K15" i="4"/>
  <c r="J47" i="4" l="1"/>
  <c r="K19" i="4"/>
  <c r="K21" i="4" s="1"/>
  <c r="K24" i="4" s="1"/>
  <c r="K25" i="4" l="1"/>
  <c r="K26" i="4"/>
  <c r="K29" i="4" l="1"/>
  <c r="K50" i="4" s="1"/>
  <c r="K40" i="4" l="1"/>
  <c r="K42" i="4" s="1"/>
  <c r="K33" i="4"/>
  <c r="K44" i="4" l="1"/>
  <c r="K47" i="4" s="1"/>
  <c r="L6" i="4"/>
  <c r="L15" i="4" s="1"/>
  <c r="L14" i="4" l="1"/>
  <c r="L19" i="4" s="1"/>
  <c r="L21" i="4" s="1"/>
  <c r="L26" i="4" s="1"/>
  <c r="K48" i="4"/>
  <c r="L24" i="4" l="1"/>
  <c r="L25" i="4"/>
  <c r="L29" i="4" l="1"/>
  <c r="L50" i="4" s="1"/>
  <c r="L40" i="4" l="1"/>
  <c r="L42" i="4" s="1"/>
  <c r="L33" i="4"/>
  <c r="M6" i="4" l="1"/>
  <c r="M14" i="4" s="1"/>
  <c r="L44" i="4"/>
  <c r="L47" i="4" s="1"/>
  <c r="L48" i="4" l="1"/>
  <c r="M15" i="4"/>
  <c r="M19" i="4" s="1"/>
  <c r="M21" i="4" s="1"/>
  <c r="M24" i="4" s="1"/>
  <c r="M26" i="4" l="1"/>
  <c r="M25" i="4"/>
  <c r="M29" i="4" l="1"/>
  <c r="M50" i="4" s="1"/>
  <c r="J28" i="2"/>
  <c r="N28" i="2"/>
  <c r="R28" i="2"/>
  <c r="V28" i="2"/>
  <c r="Z28" i="2"/>
  <c r="I28" i="2"/>
  <c r="M28" i="2"/>
  <c r="Q28" i="2"/>
  <c r="U28" i="2"/>
  <c r="Y28" i="2"/>
  <c r="L28" i="2"/>
  <c r="P28" i="2"/>
  <c r="T28" i="2"/>
  <c r="X28" i="2"/>
  <c r="H28" i="2"/>
  <c r="K28" i="2"/>
  <c r="O28" i="2"/>
  <c r="S28" i="2"/>
  <c r="W28" i="2"/>
  <c r="AA28" i="2"/>
  <c r="G45" i="2"/>
  <c r="G29" i="2"/>
  <c r="G50" i="2" s="1"/>
  <c r="M33" i="4" l="1"/>
  <c r="M40" i="4"/>
  <c r="M42" i="4" s="1"/>
  <c r="G36" i="2"/>
  <c r="G33" i="2"/>
  <c r="G43" i="2"/>
  <c r="G35" i="2"/>
  <c r="H45" i="2"/>
  <c r="I45" i="2" s="1"/>
  <c r="J45" i="2" s="1"/>
  <c r="K45" i="2" s="1"/>
  <c r="L45" i="2" s="1"/>
  <c r="M45" i="2" s="1"/>
  <c r="N45" i="2" s="1"/>
  <c r="O45" i="2" s="1"/>
  <c r="P45" i="2" s="1"/>
  <c r="Q45" i="2" s="1"/>
  <c r="R45" i="2" s="1"/>
  <c r="S45" i="2" s="1"/>
  <c r="T45" i="2" s="1"/>
  <c r="U45" i="2" s="1"/>
  <c r="V45" i="2" s="1"/>
  <c r="W45" i="2" s="1"/>
  <c r="X45" i="2" s="1"/>
  <c r="Y45" i="2" s="1"/>
  <c r="Z45" i="2" s="1"/>
  <c r="AA45" i="2" s="1"/>
  <c r="G47" i="2"/>
  <c r="H47" i="2" s="1"/>
  <c r="I47" i="2" s="1"/>
  <c r="J47" i="2" s="1"/>
  <c r="K47" i="2" s="1"/>
  <c r="L47" i="2" s="1"/>
  <c r="M47" i="2" s="1"/>
  <c r="N47" i="2" s="1"/>
  <c r="O47" i="2" s="1"/>
  <c r="P47" i="2" s="1"/>
  <c r="Q47" i="2" s="1"/>
  <c r="R47" i="2" s="1"/>
  <c r="S47" i="2" s="1"/>
  <c r="T47" i="2" s="1"/>
  <c r="U47" i="2" s="1"/>
  <c r="V47" i="2" s="1"/>
  <c r="W47" i="2" s="1"/>
  <c r="X47" i="2" s="1"/>
  <c r="Y47" i="2" s="1"/>
  <c r="Z47" i="2" s="1"/>
  <c r="AA47" i="2" s="1"/>
  <c r="N6" i="4" l="1"/>
  <c r="N15" i="4" s="1"/>
  <c r="M44" i="4"/>
  <c r="M48" i="4" s="1"/>
  <c r="G48" i="2"/>
  <c r="G46" i="2"/>
  <c r="H6" i="2"/>
  <c r="M47" i="4" l="1"/>
  <c r="N14" i="4"/>
  <c r="N19" i="4" s="1"/>
  <c r="N21" i="4" s="1"/>
  <c r="N26" i="4" s="1"/>
  <c r="H14" i="2"/>
  <c r="H15" i="2"/>
  <c r="N24" i="4" l="1"/>
  <c r="N25" i="4"/>
  <c r="H19" i="2"/>
  <c r="H21" i="2" s="1"/>
  <c r="H25" i="2" s="1"/>
  <c r="N29" i="4" l="1"/>
  <c r="N50" i="4" s="1"/>
  <c r="N33" i="4"/>
  <c r="H24" i="2"/>
  <c r="H26" i="2"/>
  <c r="N40" i="4" l="1"/>
  <c r="N42" i="4" s="1"/>
  <c r="N44" i="4"/>
  <c r="N47" i="4" s="1"/>
  <c r="H29" i="2"/>
  <c r="H50" i="2" s="1"/>
  <c r="H33" i="2"/>
  <c r="H35" i="2"/>
  <c r="H36" i="2"/>
  <c r="H43" i="2"/>
  <c r="H46" i="2" s="1"/>
  <c r="O6" i="4" l="1"/>
  <c r="O14" i="4" s="1"/>
  <c r="O15" i="4"/>
  <c r="O19" i="4" s="1"/>
  <c r="O21" i="4" s="1"/>
  <c r="O24" i="4" s="1"/>
  <c r="N48" i="4"/>
  <c r="H48" i="2"/>
  <c r="I6" i="2"/>
  <c r="I15" i="2" s="1"/>
  <c r="O26" i="4" l="1"/>
  <c r="O25" i="4"/>
  <c r="O29" i="4" s="1"/>
  <c r="I14" i="2"/>
  <c r="I19" i="2" s="1"/>
  <c r="I21" i="2" s="1"/>
  <c r="O50" i="4" l="1"/>
  <c r="O33" i="4"/>
  <c r="O40" i="4"/>
  <c r="O42" i="4" s="1"/>
  <c r="I26" i="2"/>
  <c r="I25" i="2"/>
  <c r="I24" i="2"/>
  <c r="P6" i="4" l="1"/>
  <c r="O44" i="4"/>
  <c r="I29" i="2"/>
  <c r="I50" i="2" s="1"/>
  <c r="I36" i="2"/>
  <c r="I43" i="2"/>
  <c r="I35" i="2" l="1"/>
  <c r="I33" i="2"/>
  <c r="O48" i="4"/>
  <c r="O47" i="4"/>
  <c r="P15" i="4"/>
  <c r="P14" i="4"/>
  <c r="I46" i="2"/>
  <c r="I48" i="2"/>
  <c r="J6" i="2"/>
  <c r="P19" i="4" l="1"/>
  <c r="P21" i="4" s="1"/>
  <c r="P26" i="4" s="1"/>
  <c r="J14" i="2"/>
  <c r="J15" i="2"/>
  <c r="P25" i="4" l="1"/>
  <c r="P24" i="4"/>
  <c r="J19" i="2"/>
  <c r="J21" i="2" s="1"/>
  <c r="J26" i="2" s="1"/>
  <c r="P29" i="4" l="1"/>
  <c r="P40" i="4" s="1"/>
  <c r="P42" i="4" s="1"/>
  <c r="J24" i="2"/>
  <c r="J25" i="2"/>
  <c r="J29" i="2" l="1"/>
  <c r="J50" i="2" s="1"/>
  <c r="P50" i="4"/>
  <c r="P33" i="4"/>
  <c r="Q6" i="4"/>
  <c r="Q14" i="4" s="1"/>
  <c r="P44" i="4"/>
  <c r="Q15" i="4"/>
  <c r="P47" i="4"/>
  <c r="P48" i="4"/>
  <c r="J36" i="2" l="1"/>
  <c r="J35" i="2"/>
  <c r="J43" i="2"/>
  <c r="J46" i="2" s="1"/>
  <c r="J33" i="2"/>
  <c r="J48" i="2"/>
  <c r="Q19" i="4"/>
  <c r="K6" i="2"/>
  <c r="K15" i="2" s="1"/>
  <c r="Q21" i="4" l="1"/>
  <c r="K14" i="2"/>
  <c r="K19" i="2" s="1"/>
  <c r="K21" i="2" s="1"/>
  <c r="K25" i="2" s="1"/>
  <c r="Q24" i="4" l="1"/>
  <c r="Q26" i="4"/>
  <c r="Q25" i="4"/>
  <c r="K26" i="2"/>
  <c r="K24" i="2"/>
  <c r="K29" i="2" s="1"/>
  <c r="K50" i="2" s="1"/>
  <c r="Q29" i="4" l="1"/>
  <c r="K33" i="2"/>
  <c r="K35" i="2"/>
  <c r="K36" i="2"/>
  <c r="K43" i="2"/>
  <c r="Q33" i="4" l="1"/>
  <c r="Q50" i="4"/>
  <c r="Q40" i="4"/>
  <c r="Q42" i="4" s="1"/>
  <c r="K48" i="2"/>
  <c r="K46" i="2"/>
  <c r="L6" i="2"/>
  <c r="R6" i="4" l="1"/>
  <c r="Q44" i="4"/>
  <c r="L14" i="2"/>
  <c r="L15" i="2"/>
  <c r="Q48" i="4" l="1"/>
  <c r="Q47" i="4"/>
  <c r="R15" i="4"/>
  <c r="R14" i="4"/>
  <c r="R19" i="4" s="1"/>
  <c r="L19" i="2"/>
  <c r="L21" i="2" s="1"/>
  <c r="L25" i="2" s="1"/>
  <c r="R21" i="4" l="1"/>
  <c r="L24" i="2"/>
  <c r="L26" i="2"/>
  <c r="L29" i="2" l="1"/>
  <c r="L50" i="2" s="1"/>
  <c r="R26" i="4"/>
  <c r="R25" i="4"/>
  <c r="R24" i="4"/>
  <c r="L35" i="2"/>
  <c r="L33" i="2"/>
  <c r="L36" i="2"/>
  <c r="L43" i="2"/>
  <c r="L46" i="2" s="1"/>
  <c r="R29" i="4" l="1"/>
  <c r="R50" i="4" s="1"/>
  <c r="L48" i="2"/>
  <c r="M6" i="2"/>
  <c r="M15" i="2" s="1"/>
  <c r="R33" i="4" l="1"/>
  <c r="R40" i="4"/>
  <c r="R42" i="4" s="1"/>
  <c r="M14" i="2"/>
  <c r="M19" i="2" s="1"/>
  <c r="M21" i="2" s="1"/>
  <c r="M25" i="2" s="1"/>
  <c r="R44" i="4" l="1"/>
  <c r="R48" i="4" s="1"/>
  <c r="S6" i="4"/>
  <c r="S14" i="4" s="1"/>
  <c r="M26" i="2"/>
  <c r="M24" i="2"/>
  <c r="R47" i="4" l="1"/>
  <c r="S15" i="4"/>
  <c r="S19" i="4" s="1"/>
  <c r="S21" i="4" s="1"/>
  <c r="S24" i="4" s="1"/>
  <c r="M29" i="2"/>
  <c r="M50" i="2" s="1"/>
  <c r="S26" i="4" l="1"/>
  <c r="S25" i="4"/>
  <c r="M43" i="2"/>
  <c r="M46" i="2" s="1"/>
  <c r="M36" i="2"/>
  <c r="M35" i="2"/>
  <c r="M33" i="2"/>
  <c r="M48" i="2"/>
  <c r="S29" i="4" l="1"/>
  <c r="S50" i="4" s="1"/>
  <c r="N6" i="2"/>
  <c r="N14" i="2" s="1"/>
  <c r="N15" i="2" l="1"/>
  <c r="N19" i="2" s="1"/>
  <c r="N21" i="2" s="1"/>
  <c r="N25" i="2" s="1"/>
  <c r="S40" i="4"/>
  <c r="S42" i="4" s="1"/>
  <c r="S33" i="4"/>
  <c r="S44" i="4" l="1"/>
  <c r="S48" i="4" s="1"/>
  <c r="T6" i="4"/>
  <c r="T15" i="4" s="1"/>
  <c r="N26" i="2"/>
  <c r="N24" i="2"/>
  <c r="N29" i="2" s="1"/>
  <c r="N50" i="2" s="1"/>
  <c r="T14" i="4" l="1"/>
  <c r="T19" i="4" s="1"/>
  <c r="T21" i="4" s="1"/>
  <c r="T26" i="4" s="1"/>
  <c r="S47" i="4"/>
  <c r="N35" i="2"/>
  <c r="N33" i="2"/>
  <c r="N43" i="2"/>
  <c r="N46" i="2" s="1"/>
  <c r="N36" i="2"/>
  <c r="N48" i="2" l="1"/>
  <c r="T24" i="4"/>
  <c r="T25" i="4"/>
  <c r="O6" i="2"/>
  <c r="O14" i="2" s="1"/>
  <c r="O15" i="2" l="1"/>
  <c r="T29" i="4"/>
  <c r="T50" i="4" s="1"/>
  <c r="O19" i="2"/>
  <c r="T33" i="4" l="1"/>
  <c r="T40" i="4"/>
  <c r="T42" i="4" s="1"/>
  <c r="O21" i="2"/>
  <c r="U6" i="4" l="1"/>
  <c r="U14" i="4" s="1"/>
  <c r="T44" i="4"/>
  <c r="T47" i="4" s="1"/>
  <c r="O25" i="2"/>
  <c r="O26" i="2"/>
  <c r="O24" i="2"/>
  <c r="U15" i="4" l="1"/>
  <c r="U19" i="4" s="1"/>
  <c r="U21" i="4" s="1"/>
  <c r="U24" i="4" s="1"/>
  <c r="T48" i="4"/>
  <c r="O29" i="2"/>
  <c r="O50" i="2" s="1"/>
  <c r="U26" i="4" l="1"/>
  <c r="U25" i="4"/>
  <c r="O33" i="2"/>
  <c r="O35" i="2"/>
  <c r="O36" i="2"/>
  <c r="O43" i="2"/>
  <c r="U29" i="4" l="1"/>
  <c r="U50" i="4" s="1"/>
  <c r="O46" i="2"/>
  <c r="O48" i="2"/>
  <c r="P6" i="2"/>
  <c r="U40" i="4" l="1"/>
  <c r="U42" i="4" s="1"/>
  <c r="U33" i="4"/>
  <c r="P14" i="2"/>
  <c r="P15" i="2"/>
  <c r="V6" i="4" l="1"/>
  <c r="V14" i="4" s="1"/>
  <c r="U44" i="4"/>
  <c r="U48" i="4" s="1"/>
  <c r="P19" i="2"/>
  <c r="P21" i="2" s="1"/>
  <c r="P25" i="2" s="1"/>
  <c r="U47" i="4" l="1"/>
  <c r="V15" i="4"/>
  <c r="V19" i="4" s="1"/>
  <c r="V21" i="4" s="1"/>
  <c r="V26" i="4" s="1"/>
  <c r="P26" i="2"/>
  <c r="P24" i="2"/>
  <c r="V24" i="4" l="1"/>
  <c r="V25" i="4"/>
  <c r="P29" i="2"/>
  <c r="P50" i="2" s="1"/>
  <c r="P43" i="2" l="1"/>
  <c r="P46" i="2" s="1"/>
  <c r="P36" i="2"/>
  <c r="P35" i="2"/>
  <c r="P33" i="2"/>
  <c r="V29" i="4"/>
  <c r="V50" i="4" s="1"/>
  <c r="V33" i="4"/>
  <c r="V40" i="4"/>
  <c r="V42" i="4" s="1"/>
  <c r="P48" i="2"/>
  <c r="Q6" i="2" l="1"/>
  <c r="Q15" i="2" s="1"/>
  <c r="V44" i="4"/>
  <c r="V47" i="4" s="1"/>
  <c r="W6" i="4"/>
  <c r="W14" i="4" s="1"/>
  <c r="Q14" i="2" l="1"/>
  <c r="Q19" i="2" s="1"/>
  <c r="Q21" i="2" s="1"/>
  <c r="V48" i="4"/>
  <c r="W15" i="4"/>
  <c r="W19" i="4" s="1"/>
  <c r="W21" i="4" s="1"/>
  <c r="W24" i="4" s="1"/>
  <c r="W26" i="4" l="1"/>
  <c r="W25" i="4"/>
  <c r="Q25" i="2"/>
  <c r="Q26" i="2"/>
  <c r="Q24" i="2"/>
  <c r="W29" i="4" l="1"/>
  <c r="W50" i="4" s="1"/>
  <c r="Q29" i="2"/>
  <c r="Q50" i="2" s="1"/>
  <c r="W33" i="4" l="1"/>
  <c r="W40" i="4"/>
  <c r="W42" i="4" s="1"/>
  <c r="Q33" i="2"/>
  <c r="Q35" i="2"/>
  <c r="Q36" i="2"/>
  <c r="Q43" i="2"/>
  <c r="W44" i="4" l="1"/>
  <c r="W48" i="4" s="1"/>
  <c r="X6" i="4"/>
  <c r="X15" i="4" s="1"/>
  <c r="Q48" i="2"/>
  <c r="Q46" i="2"/>
  <c r="R6" i="2"/>
  <c r="W47" i="4" l="1"/>
  <c r="X14" i="4"/>
  <c r="X19" i="4" s="1"/>
  <c r="X21" i="4" s="1"/>
  <c r="X26" i="4" s="1"/>
  <c r="R14" i="2"/>
  <c r="R15" i="2"/>
  <c r="X24" i="4" l="1"/>
  <c r="X25" i="4"/>
  <c r="R19" i="2"/>
  <c r="R21" i="2" s="1"/>
  <c r="R25" i="2" s="1"/>
  <c r="X29" i="4" l="1"/>
  <c r="X50" i="4" s="1"/>
  <c r="R24" i="2"/>
  <c r="R26" i="2"/>
  <c r="R29" i="2" l="1"/>
  <c r="R50" i="2" s="1"/>
  <c r="X33" i="4"/>
  <c r="X40" i="4"/>
  <c r="X42" i="4" s="1"/>
  <c r="R43" i="2" l="1"/>
  <c r="R35" i="2"/>
  <c r="R36" i="2"/>
  <c r="R33" i="2"/>
  <c r="X44" i="4"/>
  <c r="X48" i="4" s="1"/>
  <c r="Y6" i="4"/>
  <c r="Y14" i="4" s="1"/>
  <c r="R46" i="2"/>
  <c r="R48" i="2"/>
  <c r="S6" i="2"/>
  <c r="X47" i="4" l="1"/>
  <c r="Y15" i="4"/>
  <c r="Y19" i="4" s="1"/>
  <c r="Y21" i="4" s="1"/>
  <c r="S14" i="2"/>
  <c r="S15" i="2"/>
  <c r="Y26" i="4" l="1"/>
  <c r="Y24" i="4"/>
  <c r="Y25" i="4"/>
  <c r="S19" i="2"/>
  <c r="Y29" i="4" l="1"/>
  <c r="S21" i="2"/>
  <c r="Y33" i="4" l="1"/>
  <c r="Y50" i="4"/>
  <c r="Y40" i="4"/>
  <c r="Y42" i="4" s="1"/>
  <c r="S26" i="2"/>
  <c r="S25" i="2"/>
  <c r="S24" i="2"/>
  <c r="Z6" i="4" l="1"/>
  <c r="Y44" i="4"/>
  <c r="S29" i="2"/>
  <c r="S50" i="2" s="1"/>
  <c r="Z14" i="4" l="1"/>
  <c r="Z15" i="4"/>
  <c r="Y48" i="4"/>
  <c r="Y47" i="4"/>
  <c r="S33" i="2"/>
  <c r="S36" i="2"/>
  <c r="S35" i="2"/>
  <c r="S43" i="2"/>
  <c r="Z19" i="4" l="1"/>
  <c r="S48" i="2"/>
  <c r="S46" i="2"/>
  <c r="T6" i="2"/>
  <c r="Z21" i="4" l="1"/>
  <c r="T15" i="2"/>
  <c r="T14" i="2"/>
  <c r="Z25" i="4" l="1"/>
  <c r="Z26" i="4"/>
  <c r="Z24" i="4"/>
  <c r="T19" i="2"/>
  <c r="T21" i="2" s="1"/>
  <c r="Z29" i="4" l="1"/>
  <c r="T26" i="2"/>
  <c r="T24" i="2"/>
  <c r="T25" i="2"/>
  <c r="Z33" i="4" l="1"/>
  <c r="Z50" i="4"/>
  <c r="Z40" i="4"/>
  <c r="T29" i="2"/>
  <c r="T50" i="2" s="1"/>
  <c r="AA6" i="4" l="1"/>
  <c r="AA15" i="4" s="1"/>
  <c r="Z42" i="4"/>
  <c r="Z44" i="4"/>
  <c r="T43" i="2"/>
  <c r="T46" i="2" s="1"/>
  <c r="T35" i="2"/>
  <c r="T36" i="2"/>
  <c r="T33" i="2"/>
  <c r="U6" i="2"/>
  <c r="AA14" i="4" l="1"/>
  <c r="AA19" i="4" s="1"/>
  <c r="AA21" i="4" s="1"/>
  <c r="AA24" i="4" s="1"/>
  <c r="Z47" i="4"/>
  <c r="Z48" i="4"/>
  <c r="T48" i="2"/>
  <c r="U14" i="2"/>
  <c r="U15" i="2"/>
  <c r="AA26" i="4" l="1"/>
  <c r="AA25" i="4"/>
  <c r="U19" i="2"/>
  <c r="U21" i="2" s="1"/>
  <c r="U26" i="2" s="1"/>
  <c r="AA29" i="4" l="1"/>
  <c r="AA50" i="4" s="1"/>
  <c r="U25" i="2"/>
  <c r="U24" i="2"/>
  <c r="AA33" i="4" l="1"/>
  <c r="AA40" i="4"/>
  <c r="U29" i="2"/>
  <c r="U50" i="2" s="1"/>
  <c r="U35" i="2"/>
  <c r="U43" i="2" l="1"/>
  <c r="U36" i="2"/>
  <c r="U33" i="2"/>
  <c r="AA44" i="4"/>
  <c r="AA47" i="4" s="1"/>
  <c r="AA42" i="4"/>
  <c r="U46" i="2"/>
  <c r="U48" i="2"/>
  <c r="V6" i="2"/>
  <c r="AA48" i="4" l="1"/>
  <c r="V15" i="2"/>
  <c r="V14" i="2"/>
  <c r="V19" i="2" l="1"/>
  <c r="V21" i="2" s="1"/>
  <c r="V26" i="2" s="1"/>
  <c r="V24" i="2" l="1"/>
  <c r="V25" i="2"/>
  <c r="V29" i="2" s="1"/>
  <c r="V50" i="2" s="1"/>
  <c r="V33" i="2" l="1"/>
  <c r="V36" i="2"/>
  <c r="V35" i="2"/>
  <c r="V43" i="2"/>
  <c r="V46" i="2" l="1"/>
  <c r="V48" i="2"/>
  <c r="W6" i="2"/>
  <c r="W15" i="2" l="1"/>
  <c r="W14" i="2"/>
  <c r="W19" i="2" l="1"/>
  <c r="W21" i="2" s="1"/>
  <c r="W26" i="2" l="1"/>
  <c r="W25" i="2"/>
  <c r="W24" i="2"/>
  <c r="W29" i="2" l="1"/>
  <c r="W50" i="2" s="1"/>
  <c r="W33" i="2" l="1"/>
  <c r="W35" i="2"/>
  <c r="W36" i="2"/>
  <c r="W43" i="2"/>
  <c r="W46" i="2" l="1"/>
  <c r="W48" i="2"/>
  <c r="X6" i="2"/>
  <c r="X15" i="2" l="1"/>
  <c r="X14" i="2"/>
  <c r="X19" i="2" l="1"/>
  <c r="X21" i="2" s="1"/>
  <c r="X25" i="2" s="1"/>
  <c r="X24" i="2" l="1"/>
  <c r="X26" i="2"/>
  <c r="X29" i="2" l="1"/>
  <c r="X50" i="2"/>
  <c r="X35" i="2"/>
  <c r="X36" i="2"/>
  <c r="X43" i="2"/>
  <c r="Y6" i="2" s="1"/>
  <c r="X33" i="2"/>
  <c r="X48" i="2"/>
  <c r="X46" i="2" l="1"/>
  <c r="Y14" i="2"/>
  <c r="Y15" i="2"/>
  <c r="Y19" i="2" l="1"/>
  <c r="Y21" i="2" s="1"/>
  <c r="Y26" i="2" s="1"/>
  <c r="Y25" i="2" l="1"/>
  <c r="Y24" i="2"/>
  <c r="Y29" i="2" l="1"/>
  <c r="Y50" i="2" s="1"/>
  <c r="Y35" i="2" l="1"/>
  <c r="Y36" i="2"/>
  <c r="Y43" i="2"/>
  <c r="Y48" i="2" s="1"/>
  <c r="Y33" i="2"/>
  <c r="Z6" i="2" l="1"/>
  <c r="Z15" i="2" s="1"/>
  <c r="Y46" i="2"/>
  <c r="Z14" i="2" l="1"/>
  <c r="Z19" i="2" s="1"/>
  <c r="Z21" i="2" s="1"/>
  <c r="Z25" i="2" s="1"/>
  <c r="Z24" i="2" l="1"/>
  <c r="Z26" i="2"/>
  <c r="Z29" i="2" l="1"/>
  <c r="Z50" i="2" s="1"/>
  <c r="Z43" i="2" l="1"/>
  <c r="Z46" i="2" s="1"/>
  <c r="Z35" i="2"/>
  <c r="Z36" i="2"/>
  <c r="Z33" i="2"/>
  <c r="Z48" i="2" l="1"/>
  <c r="AA6" i="2"/>
  <c r="AA14" i="2" s="1"/>
  <c r="AA15" i="2"/>
  <c r="AA19" i="2" l="1"/>
  <c r="AA21" i="2" s="1"/>
  <c r="AA25" i="2" s="1"/>
  <c r="AA24" i="2" l="1"/>
  <c r="AA26" i="2"/>
  <c r="AA29" i="2" l="1"/>
  <c r="AA50" i="2" s="1"/>
  <c r="AA43" i="2" l="1"/>
  <c r="AA46" i="2" s="1"/>
  <c r="AA35" i="2"/>
  <c r="AA36" i="2"/>
  <c r="AA33" i="2"/>
  <c r="AA48" i="2" l="1"/>
</calcChain>
</file>

<file path=xl/sharedStrings.xml><?xml version="1.0" encoding="utf-8"?>
<sst xmlns="http://schemas.openxmlformats.org/spreadsheetml/2006/main" count="105" uniqueCount="64">
  <si>
    <t>Rechts- und Steuerberatungskosten</t>
  </si>
  <si>
    <t>Büromaterial</t>
  </si>
  <si>
    <t>Anfangsvermögenstand</t>
  </si>
  <si>
    <t>Entschädigungen für Organmitglieder</t>
  </si>
  <si>
    <t>Sonstige Ausgaben</t>
  </si>
  <si>
    <t>Lebensfähigkeitsprognose Verbrauchsstiftung</t>
  </si>
  <si>
    <t>Vermögensstand Jahresende</t>
  </si>
  <si>
    <t>Einnahmen</t>
  </si>
  <si>
    <t>Verwaltung</t>
  </si>
  <si>
    <t>Jahr nach der Anerkennung</t>
  </si>
  <si>
    <t>Anlageform</t>
  </si>
  <si>
    <t>Büro (Raumkosten, PC-Austattung etc.)</t>
  </si>
  <si>
    <t>ggf. D &amp; O-Versicherung</t>
  </si>
  <si>
    <t>Jahresabschlusskosten</t>
  </si>
  <si>
    <t>Bankgebühren</t>
  </si>
  <si>
    <t>Kontoführung</t>
  </si>
  <si>
    <t xml:space="preserve">Kosten der Vermögensverwaltung </t>
  </si>
  <si>
    <t>LEI-Nummer (bei Wertpapiergeschäften)</t>
  </si>
  <si>
    <t>Jahr
der
Aner-kennung</t>
  </si>
  <si>
    <t>Erwarteter Kapitalertrag
vor Steuern</t>
  </si>
  <si>
    <t>Erwartete Rendite in %
vor Steuern</t>
  </si>
  <si>
    <t>Position 1 [zu konkretisieren]</t>
  </si>
  <si>
    <t>Position 2 [zu konkretisieren]</t>
  </si>
  <si>
    <t>Position 3 [zu konkretisieren]</t>
  </si>
  <si>
    <t>Anteil der Zwischen-
summe in %</t>
  </si>
  <si>
    <t>Einkünfte aus
Vermögensverwaltung</t>
  </si>
  <si>
    <t>Anteil in Bezug auf Stiftungsvermögen zum Zeitpunkt der Anerkennung in %</t>
  </si>
  <si>
    <t>Anteil in Bezug auf Stiftungsvermögen zum Jahresanfang in %</t>
  </si>
  <si>
    <t>Lebensfähigkeitsprognose Ewigkeitsstiftung</t>
  </si>
  <si>
    <t>Ausgaben
(ohne Steuer und Zweckerfüllung)</t>
  </si>
  <si>
    <t>Anteil  anzulegendes
Vermögens in %</t>
  </si>
  <si>
    <t>Gesamtausgaben</t>
  </si>
  <si>
    <t>Gesamteinnahmen</t>
  </si>
  <si>
    <t>Anlagefähiges Vermögen (vor Steuer)</t>
  </si>
  <si>
    <t>Bestandserhaltung</t>
  </si>
  <si>
    <t>Nominal</t>
  </si>
  <si>
    <t>Real</t>
  </si>
  <si>
    <t>Erfolgt?</t>
  </si>
  <si>
    <t>Inflationssatz in %:</t>
  </si>
  <si>
    <t>Zu erhaltender Betrag</t>
  </si>
  <si>
    <t>Sonstiges</t>
  </si>
  <si>
    <t>Spenden</t>
  </si>
  <si>
    <t>Zustiftungen</t>
  </si>
  <si>
    <t>Tatsächliche
Ausgaben
für Zweckerfüllung</t>
  </si>
  <si>
    <t>Gesamtausgaben Zweckerfüllung</t>
  </si>
  <si>
    <t>Zwecke
laut Satzung</t>
  </si>
  <si>
    <t>Zweck 1  [zu konkretisieren]</t>
  </si>
  <si>
    <t>Zweck 2  [zu konkretisieren]</t>
  </si>
  <si>
    <t>Zweck 3 [zu konkretisieren]</t>
  </si>
  <si>
    <t>Ggf. Steuern</t>
  </si>
  <si>
    <t>bei nominaler Bestandserhaltung</t>
  </si>
  <si>
    <t xml:space="preserve">Für die Zweckerfüllung
zur Verfügung stehende Mittel </t>
  </si>
  <si>
    <t>bei realer Bestandserhaltung</t>
  </si>
  <si>
    <t>Einnahmen (ohne Zustiftungen) abzüglich Verwaltungsausgaben und Steuern</t>
  </si>
  <si>
    <t>Kosten in % p.a.</t>
  </si>
  <si>
    <t>Kosten
in % p.a.</t>
  </si>
  <si>
    <t>Wertpapier-
depot</t>
  </si>
  <si>
    <t>Ausgaben
(ohne Steuer und
Zweckverwirklichung)</t>
  </si>
  <si>
    <t>Einnahmen (inkl. Zustiftungen und Spenden) abzüglich Verwaltungsausgaben und Steuern</t>
  </si>
  <si>
    <t>Verbrauch satzungsgemäß verbrauchbaren Stiftungsvermögens</t>
  </si>
  <si>
    <t>Verbrauchtes Stiftungsvermögen im Kalenderjahr</t>
  </si>
  <si>
    <t>Weitere Lebensfähigkeit der Stiftung?</t>
  </si>
  <si>
    <t>Kontrolle etwaiger satzungsgemäßer Vorgaben zum prozentualen Mittelverbrauch</t>
  </si>
  <si>
    <t>Nachrichtlich: Durchschnittlich erwartete Rendite der Vermögensanlage in % vor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</si>
</sst>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B7B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164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55">
    <dxf>
      <fill>
        <patternFill>
          <bgColor rgb="FFFFEBEB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rgb="FFFFEBEB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  <dxf>
      <font>
        <color rgb="FFDDDDDD"/>
      </font>
      <fill>
        <patternFill>
          <bgColor rgb="FFDDDDDD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DDDDD"/>
      <color rgb="FFB2B2B2"/>
      <color rgb="FFFF0066"/>
      <color rgb="FF66FF33"/>
      <color rgb="FFFFCCCC"/>
      <color rgb="FFFFEBEB"/>
      <color rgb="FFFF9999"/>
      <color rgb="FFFFB7B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topLeftCell="C10" zoomScale="70" zoomScaleNormal="70" workbookViewId="0">
      <selection activeCell="G47" sqref="G47:AA50"/>
    </sheetView>
  </sheetViews>
  <sheetFormatPr baseColWidth="10" defaultRowHeight="15" x14ac:dyDescent="0.25"/>
  <cols>
    <col min="1" max="1" width="28.140625" style="4" customWidth="1"/>
    <col min="2" max="2" width="32.42578125" customWidth="1"/>
    <col min="3" max="3" width="51.85546875" customWidth="1"/>
    <col min="4" max="17" width="10.7109375" customWidth="1"/>
  </cols>
  <sheetData>
    <row r="1" spans="1:27" s="39" customFormat="1" ht="34.5" customHeight="1" x14ac:dyDescent="0.2">
      <c r="A1" s="59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</row>
    <row r="2" spans="1:27" s="39" customFormat="1" ht="14.25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4"/>
    </row>
    <row r="3" spans="1:27" s="39" customFormat="1" ht="14.25" customHeight="1" x14ac:dyDescent="0.2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7"/>
    </row>
    <row r="4" spans="1:27" s="39" customFormat="1" ht="30" customHeight="1" x14ac:dyDescent="0.2">
      <c r="A4" s="43"/>
      <c r="B4" s="43"/>
      <c r="C4" s="43"/>
      <c r="D4" s="43"/>
      <c r="E4" s="43"/>
      <c r="F4" s="43"/>
      <c r="G4" s="68" t="s">
        <v>18</v>
      </c>
      <c r="H4" s="47" t="s">
        <v>9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</row>
    <row r="5" spans="1:27" s="39" customFormat="1" ht="30" customHeight="1" x14ac:dyDescent="0.2">
      <c r="A5" s="43"/>
      <c r="B5" s="43"/>
      <c r="C5" s="43"/>
      <c r="D5" s="43"/>
      <c r="E5" s="43"/>
      <c r="F5" s="43"/>
      <c r="G5" s="69"/>
      <c r="H5" s="35">
        <v>1</v>
      </c>
      <c r="I5" s="35">
        <v>2</v>
      </c>
      <c r="J5" s="35">
        <v>3</v>
      </c>
      <c r="K5" s="35">
        <v>4</v>
      </c>
      <c r="L5" s="35">
        <v>5</v>
      </c>
      <c r="M5" s="35">
        <v>6</v>
      </c>
      <c r="N5" s="35">
        <v>7</v>
      </c>
      <c r="O5" s="35">
        <v>8</v>
      </c>
      <c r="P5" s="35">
        <v>9</v>
      </c>
      <c r="Q5" s="35">
        <v>10</v>
      </c>
      <c r="R5" s="35">
        <v>11</v>
      </c>
      <c r="S5" s="35">
        <v>12</v>
      </c>
      <c r="T5" s="35">
        <v>13</v>
      </c>
      <c r="U5" s="35">
        <v>14</v>
      </c>
      <c r="V5" s="35">
        <v>15</v>
      </c>
      <c r="W5" s="35">
        <v>16</v>
      </c>
      <c r="X5" s="35">
        <v>17</v>
      </c>
      <c r="Y5" s="35">
        <v>18</v>
      </c>
      <c r="Z5" s="35">
        <v>19</v>
      </c>
      <c r="AA5" s="35">
        <v>20</v>
      </c>
    </row>
    <row r="6" spans="1:27" s="39" customFormat="1" ht="30" customHeight="1" x14ac:dyDescent="0.2">
      <c r="A6" s="46" t="s">
        <v>2</v>
      </c>
      <c r="B6" s="46"/>
      <c r="C6" s="46"/>
      <c r="D6" s="46"/>
      <c r="E6" s="46"/>
      <c r="F6" s="46"/>
      <c r="G6" s="6">
        <v>50000</v>
      </c>
      <c r="H6" s="6">
        <f>G40</f>
        <v>46855.368750000001</v>
      </c>
      <c r="I6" s="6">
        <f t="shared" ref="I6:AA6" si="0">H40</f>
        <v>43640.921969303126</v>
      </c>
      <c r="J6" s="6">
        <f t="shared" si="0"/>
        <v>40355.109648404614</v>
      </c>
      <c r="K6" s="6">
        <f t="shared" si="0"/>
        <v>36996.347365263668</v>
      </c>
      <c r="L6" s="6">
        <f t="shared" si="0"/>
        <v>33563.015521293564</v>
      </c>
      <c r="M6" s="6">
        <f t="shared" si="0"/>
        <v>30053.458560389561</v>
      </c>
      <c r="N6" s="6">
        <f t="shared" si="0"/>
        <v>26465.984170618052</v>
      </c>
      <c r="O6" s="6">
        <f t="shared" si="0"/>
        <v>22798.862468182029</v>
      </c>
      <c r="P6" s="6">
        <f t="shared" si="0"/>
        <v>19050.325163269372</v>
      </c>
      <c r="Q6" s="6">
        <f t="shared" si="0"/>
        <v>15218.564707381698</v>
      </c>
      <c r="R6" s="6">
        <f t="shared" si="0"/>
        <v>11301.733421732632</v>
      </c>
      <c r="S6" s="6">
        <f t="shared" si="0"/>
        <v>7297.942606295228</v>
      </c>
      <c r="T6" s="6">
        <f t="shared" si="0"/>
        <v>3205.2616290688911</v>
      </c>
      <c r="U6" s="6">
        <f t="shared" si="0"/>
        <v>-978.28300487333581</v>
      </c>
      <c r="V6" s="6">
        <f t="shared" si="0"/>
        <v>-5254.7086050060316</v>
      </c>
      <c r="W6" s="6">
        <f t="shared" si="0"/>
        <v>-9626.0772681000726</v>
      </c>
      <c r="X6" s="6">
        <f t="shared" si="0"/>
        <v>-14094.496872567797</v>
      </c>
      <c r="Y6" s="6">
        <f t="shared" si="0"/>
        <v>-18662.122094884111</v>
      </c>
      <c r="Z6" s="6">
        <f t="shared" si="0"/>
        <v>-23331.155448573681</v>
      </c>
      <c r="AA6" s="6">
        <f t="shared" si="0"/>
        <v>-28103.848346265189</v>
      </c>
    </row>
    <row r="7" spans="1:27" s="39" customFormat="1" ht="30" customHeight="1" x14ac:dyDescent="0.2">
      <c r="A7" s="44"/>
      <c r="B7" s="44"/>
      <c r="C7" s="44"/>
      <c r="D7" s="44"/>
      <c r="E7" s="44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39" customFormat="1" ht="30" customHeight="1" x14ac:dyDescent="0.2">
      <c r="A8" s="50" t="s">
        <v>57</v>
      </c>
      <c r="B8" s="44" t="s">
        <v>8</v>
      </c>
      <c r="C8" s="43" t="s">
        <v>3</v>
      </c>
      <c r="D8" s="43"/>
      <c r="E8" s="43"/>
      <c r="F8" s="43"/>
      <c r="G8" s="6">
        <v>250</v>
      </c>
      <c r="H8" s="6">
        <f>$G8</f>
        <v>250</v>
      </c>
      <c r="I8" s="6">
        <f t="shared" ref="I8:AA13" si="1">$G8</f>
        <v>250</v>
      </c>
      <c r="J8" s="6">
        <f t="shared" si="1"/>
        <v>250</v>
      </c>
      <c r="K8" s="6">
        <f t="shared" si="1"/>
        <v>250</v>
      </c>
      <c r="L8" s="6">
        <f t="shared" si="1"/>
        <v>250</v>
      </c>
      <c r="M8" s="6">
        <f t="shared" si="1"/>
        <v>250</v>
      </c>
      <c r="N8" s="6">
        <f t="shared" si="1"/>
        <v>250</v>
      </c>
      <c r="O8" s="6">
        <f t="shared" si="1"/>
        <v>250</v>
      </c>
      <c r="P8" s="6">
        <f t="shared" si="1"/>
        <v>250</v>
      </c>
      <c r="Q8" s="6">
        <f t="shared" si="1"/>
        <v>250</v>
      </c>
      <c r="R8" s="6">
        <f t="shared" si="1"/>
        <v>250</v>
      </c>
      <c r="S8" s="6">
        <f t="shared" si="1"/>
        <v>250</v>
      </c>
      <c r="T8" s="6">
        <f t="shared" si="1"/>
        <v>250</v>
      </c>
      <c r="U8" s="6">
        <f t="shared" si="1"/>
        <v>250</v>
      </c>
      <c r="V8" s="6">
        <f t="shared" si="1"/>
        <v>250</v>
      </c>
      <c r="W8" s="6">
        <f t="shared" si="1"/>
        <v>250</v>
      </c>
      <c r="X8" s="6">
        <f t="shared" si="1"/>
        <v>250</v>
      </c>
      <c r="Y8" s="6">
        <f t="shared" si="1"/>
        <v>250</v>
      </c>
      <c r="Z8" s="6">
        <f t="shared" si="1"/>
        <v>250</v>
      </c>
      <c r="AA8" s="6">
        <f t="shared" si="1"/>
        <v>250</v>
      </c>
    </row>
    <row r="9" spans="1:27" s="39" customFormat="1" ht="30" customHeight="1" x14ac:dyDescent="0.2">
      <c r="A9" s="58"/>
      <c r="B9" s="44"/>
      <c r="C9" s="56" t="s">
        <v>0</v>
      </c>
      <c r="D9" s="56"/>
      <c r="E9" s="56"/>
      <c r="F9" s="56"/>
      <c r="G9" s="6">
        <v>200</v>
      </c>
      <c r="H9" s="6">
        <f t="shared" ref="H9:W13" si="2">$G9</f>
        <v>200</v>
      </c>
      <c r="I9" s="6">
        <f t="shared" si="2"/>
        <v>200</v>
      </c>
      <c r="J9" s="6">
        <f t="shared" si="2"/>
        <v>200</v>
      </c>
      <c r="K9" s="6">
        <f t="shared" si="2"/>
        <v>200</v>
      </c>
      <c r="L9" s="6">
        <f t="shared" si="2"/>
        <v>200</v>
      </c>
      <c r="M9" s="6">
        <f t="shared" si="2"/>
        <v>200</v>
      </c>
      <c r="N9" s="6">
        <f t="shared" si="2"/>
        <v>200</v>
      </c>
      <c r="O9" s="6">
        <f t="shared" si="2"/>
        <v>200</v>
      </c>
      <c r="P9" s="6">
        <f t="shared" si="2"/>
        <v>200</v>
      </c>
      <c r="Q9" s="6">
        <f t="shared" si="2"/>
        <v>200</v>
      </c>
      <c r="R9" s="6">
        <f t="shared" si="2"/>
        <v>200</v>
      </c>
      <c r="S9" s="6">
        <f t="shared" si="2"/>
        <v>200</v>
      </c>
      <c r="T9" s="6">
        <f t="shared" si="2"/>
        <v>200</v>
      </c>
      <c r="U9" s="6">
        <f t="shared" si="2"/>
        <v>200</v>
      </c>
      <c r="V9" s="6">
        <f t="shared" si="2"/>
        <v>200</v>
      </c>
      <c r="W9" s="6">
        <f t="shared" si="2"/>
        <v>200</v>
      </c>
      <c r="X9" s="6">
        <f t="shared" si="1"/>
        <v>200</v>
      </c>
      <c r="Y9" s="6">
        <f t="shared" si="1"/>
        <v>200</v>
      </c>
      <c r="Z9" s="6">
        <f t="shared" si="1"/>
        <v>200</v>
      </c>
      <c r="AA9" s="6">
        <f t="shared" si="1"/>
        <v>200</v>
      </c>
    </row>
    <row r="10" spans="1:27" s="39" customFormat="1" ht="30" customHeight="1" x14ac:dyDescent="0.2">
      <c r="A10" s="58"/>
      <c r="B10" s="44"/>
      <c r="C10" s="56" t="s">
        <v>13</v>
      </c>
      <c r="D10" s="56"/>
      <c r="E10" s="56"/>
      <c r="F10" s="56"/>
      <c r="G10" s="6">
        <v>200</v>
      </c>
      <c r="H10" s="6">
        <f t="shared" si="2"/>
        <v>200</v>
      </c>
      <c r="I10" s="6">
        <f t="shared" si="2"/>
        <v>200</v>
      </c>
      <c r="J10" s="6">
        <f t="shared" si="2"/>
        <v>200</v>
      </c>
      <c r="K10" s="6">
        <f t="shared" si="2"/>
        <v>200</v>
      </c>
      <c r="L10" s="6">
        <f t="shared" si="2"/>
        <v>200</v>
      </c>
      <c r="M10" s="6">
        <f t="shared" si="2"/>
        <v>200</v>
      </c>
      <c r="N10" s="6">
        <f t="shared" si="2"/>
        <v>200</v>
      </c>
      <c r="O10" s="6">
        <f t="shared" si="2"/>
        <v>200</v>
      </c>
      <c r="P10" s="6">
        <f t="shared" si="2"/>
        <v>200</v>
      </c>
      <c r="Q10" s="6">
        <f t="shared" si="2"/>
        <v>200</v>
      </c>
      <c r="R10" s="6">
        <f t="shared" si="2"/>
        <v>200</v>
      </c>
      <c r="S10" s="6">
        <f t="shared" si="2"/>
        <v>200</v>
      </c>
      <c r="T10" s="6">
        <f t="shared" si="2"/>
        <v>200</v>
      </c>
      <c r="U10" s="6">
        <f t="shared" si="2"/>
        <v>200</v>
      </c>
      <c r="V10" s="6">
        <f t="shared" si="2"/>
        <v>200</v>
      </c>
      <c r="W10" s="6">
        <f t="shared" si="2"/>
        <v>200</v>
      </c>
      <c r="X10" s="6">
        <f t="shared" si="1"/>
        <v>200</v>
      </c>
      <c r="Y10" s="6">
        <f t="shared" si="1"/>
        <v>200</v>
      </c>
      <c r="Z10" s="6">
        <f t="shared" si="1"/>
        <v>200</v>
      </c>
      <c r="AA10" s="6">
        <f t="shared" si="1"/>
        <v>200</v>
      </c>
    </row>
    <row r="11" spans="1:27" s="39" customFormat="1" ht="30" customHeight="1" x14ac:dyDescent="0.2">
      <c r="A11" s="58"/>
      <c r="B11" s="44"/>
      <c r="C11" s="56" t="s">
        <v>11</v>
      </c>
      <c r="D11" s="56"/>
      <c r="E11" s="56"/>
      <c r="F11" s="56"/>
      <c r="G11" s="6">
        <v>50</v>
      </c>
      <c r="H11" s="6">
        <f t="shared" si="2"/>
        <v>50</v>
      </c>
      <c r="I11" s="6">
        <f t="shared" si="2"/>
        <v>50</v>
      </c>
      <c r="J11" s="6">
        <f t="shared" si="2"/>
        <v>50</v>
      </c>
      <c r="K11" s="6">
        <f t="shared" si="2"/>
        <v>50</v>
      </c>
      <c r="L11" s="6">
        <f t="shared" si="2"/>
        <v>50</v>
      </c>
      <c r="M11" s="6">
        <f t="shared" si="2"/>
        <v>50</v>
      </c>
      <c r="N11" s="6">
        <f t="shared" si="2"/>
        <v>50</v>
      </c>
      <c r="O11" s="6">
        <f t="shared" si="2"/>
        <v>50</v>
      </c>
      <c r="P11" s="6">
        <f t="shared" si="2"/>
        <v>50</v>
      </c>
      <c r="Q11" s="6">
        <f t="shared" si="2"/>
        <v>50</v>
      </c>
      <c r="R11" s="6">
        <f t="shared" si="2"/>
        <v>50</v>
      </c>
      <c r="S11" s="6">
        <f t="shared" si="2"/>
        <v>50</v>
      </c>
      <c r="T11" s="6">
        <f t="shared" si="2"/>
        <v>50</v>
      </c>
      <c r="U11" s="6">
        <f t="shared" si="2"/>
        <v>50</v>
      </c>
      <c r="V11" s="6">
        <f t="shared" si="2"/>
        <v>50</v>
      </c>
      <c r="W11" s="6">
        <f t="shared" si="2"/>
        <v>50</v>
      </c>
      <c r="X11" s="6">
        <f t="shared" si="1"/>
        <v>50</v>
      </c>
      <c r="Y11" s="6">
        <f t="shared" si="1"/>
        <v>50</v>
      </c>
      <c r="Z11" s="6">
        <f t="shared" si="1"/>
        <v>50</v>
      </c>
      <c r="AA11" s="6">
        <f t="shared" si="1"/>
        <v>50</v>
      </c>
    </row>
    <row r="12" spans="1:27" s="39" customFormat="1" ht="30" customHeight="1" x14ac:dyDescent="0.2">
      <c r="A12" s="58"/>
      <c r="B12" s="44"/>
      <c r="C12" s="43" t="s">
        <v>1</v>
      </c>
      <c r="D12" s="43"/>
      <c r="E12" s="43"/>
      <c r="F12" s="43"/>
      <c r="G12" s="6">
        <v>100</v>
      </c>
      <c r="H12" s="6">
        <f t="shared" si="2"/>
        <v>100</v>
      </c>
      <c r="I12" s="6">
        <f t="shared" si="2"/>
        <v>100</v>
      </c>
      <c r="J12" s="6">
        <f t="shared" si="2"/>
        <v>100</v>
      </c>
      <c r="K12" s="6">
        <f t="shared" si="2"/>
        <v>100</v>
      </c>
      <c r="L12" s="6">
        <f t="shared" si="2"/>
        <v>100</v>
      </c>
      <c r="M12" s="6">
        <f t="shared" si="2"/>
        <v>100</v>
      </c>
      <c r="N12" s="6">
        <f t="shared" si="2"/>
        <v>100</v>
      </c>
      <c r="O12" s="6">
        <f t="shared" si="2"/>
        <v>100</v>
      </c>
      <c r="P12" s="6">
        <f t="shared" si="2"/>
        <v>100</v>
      </c>
      <c r="Q12" s="6">
        <f t="shared" si="2"/>
        <v>100</v>
      </c>
      <c r="R12" s="6">
        <f t="shared" si="2"/>
        <v>100</v>
      </c>
      <c r="S12" s="6">
        <f t="shared" si="2"/>
        <v>100</v>
      </c>
      <c r="T12" s="6">
        <f t="shared" si="2"/>
        <v>100</v>
      </c>
      <c r="U12" s="6">
        <f t="shared" si="2"/>
        <v>100</v>
      </c>
      <c r="V12" s="6">
        <f t="shared" si="2"/>
        <v>100</v>
      </c>
      <c r="W12" s="6">
        <f t="shared" si="2"/>
        <v>100</v>
      </c>
      <c r="X12" s="6">
        <f t="shared" si="1"/>
        <v>100</v>
      </c>
      <c r="Y12" s="6">
        <f t="shared" si="1"/>
        <v>100</v>
      </c>
      <c r="Z12" s="6">
        <f t="shared" si="1"/>
        <v>100</v>
      </c>
      <c r="AA12" s="6">
        <f t="shared" si="1"/>
        <v>100</v>
      </c>
    </row>
    <row r="13" spans="1:27" s="39" customFormat="1" ht="30" customHeight="1" x14ac:dyDescent="0.2">
      <c r="A13" s="58"/>
      <c r="B13" s="44"/>
      <c r="C13" s="43" t="s">
        <v>14</v>
      </c>
      <c r="D13" s="43" t="s">
        <v>15</v>
      </c>
      <c r="E13" s="43"/>
      <c r="F13" s="43"/>
      <c r="G13" s="6">
        <v>200</v>
      </c>
      <c r="H13" s="6">
        <f t="shared" si="2"/>
        <v>200</v>
      </c>
      <c r="I13" s="6">
        <f t="shared" si="2"/>
        <v>200</v>
      </c>
      <c r="J13" s="6">
        <f t="shared" si="2"/>
        <v>200</v>
      </c>
      <c r="K13" s="6">
        <f t="shared" si="2"/>
        <v>200</v>
      </c>
      <c r="L13" s="6">
        <f t="shared" si="2"/>
        <v>200</v>
      </c>
      <c r="M13" s="6">
        <f t="shared" si="2"/>
        <v>200</v>
      </c>
      <c r="N13" s="6">
        <f t="shared" si="2"/>
        <v>200</v>
      </c>
      <c r="O13" s="6">
        <f t="shared" si="2"/>
        <v>200</v>
      </c>
      <c r="P13" s="6">
        <f t="shared" si="2"/>
        <v>200</v>
      </c>
      <c r="Q13" s="6">
        <f t="shared" si="2"/>
        <v>200</v>
      </c>
      <c r="R13" s="6">
        <f t="shared" si="2"/>
        <v>200</v>
      </c>
      <c r="S13" s="6">
        <f t="shared" si="2"/>
        <v>200</v>
      </c>
      <c r="T13" s="6">
        <f t="shared" si="2"/>
        <v>200</v>
      </c>
      <c r="U13" s="6">
        <f t="shared" si="2"/>
        <v>200</v>
      </c>
      <c r="V13" s="6">
        <f t="shared" si="2"/>
        <v>200</v>
      </c>
      <c r="W13" s="6">
        <f t="shared" si="2"/>
        <v>200</v>
      </c>
      <c r="X13" s="6">
        <f t="shared" si="1"/>
        <v>200</v>
      </c>
      <c r="Y13" s="6">
        <f t="shared" si="1"/>
        <v>200</v>
      </c>
      <c r="Z13" s="6">
        <f t="shared" si="1"/>
        <v>200</v>
      </c>
      <c r="AA13" s="6">
        <f t="shared" si="1"/>
        <v>200</v>
      </c>
    </row>
    <row r="14" spans="1:27" s="39" customFormat="1" ht="30" customHeight="1" x14ac:dyDescent="0.2">
      <c r="A14" s="58"/>
      <c r="B14" s="44"/>
      <c r="C14" s="43"/>
      <c r="D14" s="32" t="s">
        <v>56</v>
      </c>
      <c r="E14" s="32" t="s">
        <v>55</v>
      </c>
      <c r="F14" s="31">
        <v>0.2</v>
      </c>
      <c r="G14" s="6">
        <f>G6/100*$F$14</f>
        <v>100</v>
      </c>
      <c r="H14" s="6">
        <f t="shared" ref="H14:AA14" si="3">H6/100*$F$14</f>
        <v>93.710737500000008</v>
      </c>
      <c r="I14" s="6">
        <f t="shared" si="3"/>
        <v>87.281843938606258</v>
      </c>
      <c r="J14" s="6">
        <f t="shared" si="3"/>
        <v>80.710219296809228</v>
      </c>
      <c r="K14" s="6">
        <f t="shared" si="3"/>
        <v>73.992694730527333</v>
      </c>
      <c r="L14" s="6">
        <f t="shared" si="3"/>
        <v>67.12603104258713</v>
      </c>
      <c r="M14" s="6">
        <f t="shared" si="3"/>
        <v>60.106917120779123</v>
      </c>
      <c r="N14" s="6">
        <f t="shared" si="3"/>
        <v>52.931968341236114</v>
      </c>
      <c r="O14" s="6">
        <f t="shared" si="3"/>
        <v>45.59772493636406</v>
      </c>
      <c r="P14" s="6">
        <f t="shared" si="3"/>
        <v>38.100650326538748</v>
      </c>
      <c r="Q14" s="6">
        <f t="shared" si="3"/>
        <v>30.437129414763401</v>
      </c>
      <c r="R14" s="6">
        <f t="shared" si="3"/>
        <v>22.603466843465267</v>
      </c>
      <c r="S14" s="6">
        <f t="shared" si="3"/>
        <v>14.595885212590458</v>
      </c>
      <c r="T14" s="6">
        <f t="shared" si="3"/>
        <v>6.4105232581377827</v>
      </c>
      <c r="U14" s="6">
        <f t="shared" si="3"/>
        <v>-1.9565660097466715</v>
      </c>
      <c r="V14" s="6">
        <f t="shared" si="3"/>
        <v>-10.509417210012064</v>
      </c>
      <c r="W14" s="6">
        <f t="shared" si="3"/>
        <v>-19.252154536200148</v>
      </c>
      <c r="X14" s="6">
        <f t="shared" si="3"/>
        <v>-28.188993745135594</v>
      </c>
      <c r="Y14" s="6">
        <f t="shared" si="3"/>
        <v>-37.324244189768223</v>
      </c>
      <c r="Z14" s="6">
        <f t="shared" si="3"/>
        <v>-46.662310897147364</v>
      </c>
      <c r="AA14" s="6">
        <f t="shared" si="3"/>
        <v>-56.207696692530376</v>
      </c>
    </row>
    <row r="15" spans="1:27" s="39" customFormat="1" ht="30" customHeight="1" x14ac:dyDescent="0.2">
      <c r="A15" s="58"/>
      <c r="B15" s="44"/>
      <c r="C15" s="35" t="s">
        <v>16</v>
      </c>
      <c r="D15" s="43" t="s">
        <v>54</v>
      </c>
      <c r="E15" s="43"/>
      <c r="F15" s="31">
        <v>0</v>
      </c>
      <c r="G15" s="6">
        <f>G6/100*$F$15</f>
        <v>0</v>
      </c>
      <c r="H15" s="6">
        <f t="shared" ref="H15:AA15" si="4">H6/100*$F$15</f>
        <v>0</v>
      </c>
      <c r="I15" s="6">
        <f t="shared" si="4"/>
        <v>0</v>
      </c>
      <c r="J15" s="6">
        <f t="shared" si="4"/>
        <v>0</v>
      </c>
      <c r="K15" s="6">
        <f t="shared" si="4"/>
        <v>0</v>
      </c>
      <c r="L15" s="6">
        <f t="shared" si="4"/>
        <v>0</v>
      </c>
      <c r="M15" s="6">
        <f t="shared" si="4"/>
        <v>0</v>
      </c>
      <c r="N15" s="6">
        <f t="shared" si="4"/>
        <v>0</v>
      </c>
      <c r="O15" s="6">
        <f t="shared" si="4"/>
        <v>0</v>
      </c>
      <c r="P15" s="6">
        <f t="shared" si="4"/>
        <v>0</v>
      </c>
      <c r="Q15" s="6">
        <f t="shared" si="4"/>
        <v>0</v>
      </c>
      <c r="R15" s="6">
        <f t="shared" si="4"/>
        <v>0</v>
      </c>
      <c r="S15" s="6">
        <f t="shared" si="4"/>
        <v>0</v>
      </c>
      <c r="T15" s="6">
        <f t="shared" si="4"/>
        <v>0</v>
      </c>
      <c r="U15" s="6">
        <f t="shared" si="4"/>
        <v>0</v>
      </c>
      <c r="V15" s="6">
        <f t="shared" si="4"/>
        <v>0</v>
      </c>
      <c r="W15" s="6">
        <f t="shared" si="4"/>
        <v>0</v>
      </c>
      <c r="X15" s="6">
        <f t="shared" si="4"/>
        <v>0</v>
      </c>
      <c r="Y15" s="6">
        <f t="shared" si="4"/>
        <v>0</v>
      </c>
      <c r="Z15" s="6">
        <f t="shared" si="4"/>
        <v>0</v>
      </c>
      <c r="AA15" s="6">
        <f t="shared" si="4"/>
        <v>0</v>
      </c>
    </row>
    <row r="16" spans="1:27" s="39" customFormat="1" ht="30" customHeight="1" x14ac:dyDescent="0.2">
      <c r="A16" s="58"/>
      <c r="B16" s="44"/>
      <c r="C16" s="43" t="s">
        <v>17</v>
      </c>
      <c r="D16" s="43"/>
      <c r="E16" s="43"/>
      <c r="F16" s="43"/>
      <c r="G16" s="6">
        <v>50</v>
      </c>
      <c r="H16" s="6">
        <f>$G16</f>
        <v>50</v>
      </c>
      <c r="I16" s="6">
        <f t="shared" ref="I16:X18" si="5">$G16</f>
        <v>50</v>
      </c>
      <c r="J16" s="6">
        <f t="shared" si="5"/>
        <v>50</v>
      </c>
      <c r="K16" s="6">
        <f t="shared" si="5"/>
        <v>50</v>
      </c>
      <c r="L16" s="6">
        <f t="shared" si="5"/>
        <v>50</v>
      </c>
      <c r="M16" s="6">
        <f t="shared" si="5"/>
        <v>50</v>
      </c>
      <c r="N16" s="6">
        <f t="shared" si="5"/>
        <v>50</v>
      </c>
      <c r="O16" s="6">
        <f t="shared" si="5"/>
        <v>50</v>
      </c>
      <c r="P16" s="6">
        <f t="shared" si="5"/>
        <v>50</v>
      </c>
      <c r="Q16" s="6">
        <f t="shared" si="5"/>
        <v>50</v>
      </c>
      <c r="R16" s="6">
        <f t="shared" si="5"/>
        <v>50</v>
      </c>
      <c r="S16" s="6">
        <f t="shared" si="5"/>
        <v>50</v>
      </c>
      <c r="T16" s="6">
        <f t="shared" si="5"/>
        <v>50</v>
      </c>
      <c r="U16" s="6">
        <f t="shared" si="5"/>
        <v>50</v>
      </c>
      <c r="V16" s="6">
        <f t="shared" si="5"/>
        <v>50</v>
      </c>
      <c r="W16" s="6">
        <f t="shared" si="5"/>
        <v>50</v>
      </c>
      <c r="X16" s="6">
        <f t="shared" si="5"/>
        <v>50</v>
      </c>
      <c r="Y16" s="6">
        <f t="shared" ref="Y16:AA18" si="6">$G16</f>
        <v>50</v>
      </c>
      <c r="Z16" s="6">
        <f t="shared" si="6"/>
        <v>50</v>
      </c>
      <c r="AA16" s="6">
        <f t="shared" si="6"/>
        <v>50</v>
      </c>
    </row>
    <row r="17" spans="1:30" s="39" customFormat="1" ht="30" customHeight="1" x14ac:dyDescent="0.2">
      <c r="A17" s="58"/>
      <c r="B17" s="44"/>
      <c r="C17" s="43" t="s">
        <v>12</v>
      </c>
      <c r="D17" s="43"/>
      <c r="E17" s="43"/>
      <c r="F17" s="43"/>
      <c r="G17" s="6">
        <v>75</v>
      </c>
      <c r="H17" s="6">
        <f>$G17</f>
        <v>75</v>
      </c>
      <c r="I17" s="6">
        <f t="shared" si="5"/>
        <v>75</v>
      </c>
      <c r="J17" s="6">
        <f t="shared" si="5"/>
        <v>75</v>
      </c>
      <c r="K17" s="6">
        <f t="shared" si="5"/>
        <v>75</v>
      </c>
      <c r="L17" s="6">
        <f t="shared" si="5"/>
        <v>75</v>
      </c>
      <c r="M17" s="6">
        <f t="shared" si="5"/>
        <v>75</v>
      </c>
      <c r="N17" s="6">
        <f t="shared" si="5"/>
        <v>75</v>
      </c>
      <c r="O17" s="6">
        <f t="shared" si="5"/>
        <v>75</v>
      </c>
      <c r="P17" s="6">
        <f t="shared" si="5"/>
        <v>75</v>
      </c>
      <c r="Q17" s="6">
        <f t="shared" si="5"/>
        <v>75</v>
      </c>
      <c r="R17" s="6">
        <f t="shared" si="5"/>
        <v>75</v>
      </c>
      <c r="S17" s="6">
        <f t="shared" si="5"/>
        <v>75</v>
      </c>
      <c r="T17" s="6">
        <f t="shared" si="5"/>
        <v>75</v>
      </c>
      <c r="U17" s="6">
        <f t="shared" si="5"/>
        <v>75</v>
      </c>
      <c r="V17" s="6">
        <f t="shared" si="5"/>
        <v>75</v>
      </c>
      <c r="W17" s="6">
        <f t="shared" si="5"/>
        <v>75</v>
      </c>
      <c r="X17" s="6">
        <f t="shared" si="5"/>
        <v>75</v>
      </c>
      <c r="Y17" s="6">
        <f t="shared" si="6"/>
        <v>75</v>
      </c>
      <c r="Z17" s="6">
        <f t="shared" si="6"/>
        <v>75</v>
      </c>
      <c r="AA17" s="6">
        <f t="shared" si="6"/>
        <v>75</v>
      </c>
    </row>
    <row r="18" spans="1:30" s="39" customFormat="1" ht="30" customHeight="1" x14ac:dyDescent="0.2">
      <c r="A18" s="58"/>
      <c r="B18" s="44"/>
      <c r="C18" s="43" t="s">
        <v>4</v>
      </c>
      <c r="D18" s="43"/>
      <c r="E18" s="43"/>
      <c r="F18" s="43"/>
      <c r="G18" s="6">
        <v>100</v>
      </c>
      <c r="H18" s="6">
        <f>$G18</f>
        <v>100</v>
      </c>
      <c r="I18" s="6">
        <f t="shared" si="5"/>
        <v>100</v>
      </c>
      <c r="J18" s="6">
        <f t="shared" si="5"/>
        <v>100</v>
      </c>
      <c r="K18" s="6">
        <f t="shared" si="5"/>
        <v>100</v>
      </c>
      <c r="L18" s="6">
        <f t="shared" si="5"/>
        <v>100</v>
      </c>
      <c r="M18" s="6">
        <f t="shared" si="5"/>
        <v>100</v>
      </c>
      <c r="N18" s="6">
        <f t="shared" si="5"/>
        <v>100</v>
      </c>
      <c r="O18" s="6">
        <f t="shared" si="5"/>
        <v>100</v>
      </c>
      <c r="P18" s="6">
        <f t="shared" si="5"/>
        <v>100</v>
      </c>
      <c r="Q18" s="6">
        <f t="shared" si="5"/>
        <v>100</v>
      </c>
      <c r="R18" s="6">
        <f t="shared" si="5"/>
        <v>100</v>
      </c>
      <c r="S18" s="6">
        <f t="shared" si="5"/>
        <v>100</v>
      </c>
      <c r="T18" s="6">
        <f t="shared" si="5"/>
        <v>100</v>
      </c>
      <c r="U18" s="6">
        <f t="shared" si="5"/>
        <v>100</v>
      </c>
      <c r="V18" s="6">
        <f t="shared" si="5"/>
        <v>100</v>
      </c>
      <c r="W18" s="6">
        <f t="shared" si="5"/>
        <v>100</v>
      </c>
      <c r="X18" s="6">
        <f t="shared" si="5"/>
        <v>100</v>
      </c>
      <c r="Y18" s="6">
        <f t="shared" si="6"/>
        <v>100</v>
      </c>
      <c r="Z18" s="6">
        <f t="shared" si="6"/>
        <v>100</v>
      </c>
      <c r="AA18" s="6">
        <f t="shared" si="6"/>
        <v>100</v>
      </c>
    </row>
    <row r="19" spans="1:30" s="39" customFormat="1" ht="30" customHeight="1" x14ac:dyDescent="0.2">
      <c r="A19" s="58"/>
      <c r="B19" s="44" t="s">
        <v>31</v>
      </c>
      <c r="C19" s="44"/>
      <c r="D19" s="44"/>
      <c r="E19" s="44"/>
      <c r="F19" s="44"/>
      <c r="G19" s="6">
        <f>SUM(G8:G18)</f>
        <v>1325</v>
      </c>
      <c r="H19" s="6">
        <f t="shared" ref="H19:AA19" si="7">SUM(H8:H18)</f>
        <v>1318.7107375000001</v>
      </c>
      <c r="I19" s="6">
        <f t="shared" si="7"/>
        <v>1312.2818439386062</v>
      </c>
      <c r="J19" s="6">
        <f t="shared" si="7"/>
        <v>1305.7102192968093</v>
      </c>
      <c r="K19" s="6">
        <f t="shared" si="7"/>
        <v>1298.9926947305273</v>
      </c>
      <c r="L19" s="6">
        <f t="shared" si="7"/>
        <v>1292.1260310425871</v>
      </c>
      <c r="M19" s="6">
        <f t="shared" si="7"/>
        <v>1285.1069171207791</v>
      </c>
      <c r="N19" s="6">
        <f t="shared" si="7"/>
        <v>1277.9319683412361</v>
      </c>
      <c r="O19" s="6">
        <f t="shared" si="7"/>
        <v>1270.5977249363641</v>
      </c>
      <c r="P19" s="6">
        <f t="shared" si="7"/>
        <v>1263.1006503265387</v>
      </c>
      <c r="Q19" s="6">
        <f t="shared" si="7"/>
        <v>1255.4371294147634</v>
      </c>
      <c r="R19" s="6">
        <f t="shared" si="7"/>
        <v>1247.6034668434654</v>
      </c>
      <c r="S19" s="6">
        <f t="shared" si="7"/>
        <v>1239.5958852125905</v>
      </c>
      <c r="T19" s="6">
        <f t="shared" si="7"/>
        <v>1231.4105232581378</v>
      </c>
      <c r="U19" s="6">
        <f t="shared" si="7"/>
        <v>1223.0434339902533</v>
      </c>
      <c r="V19" s="6">
        <f t="shared" si="7"/>
        <v>1214.4905827899879</v>
      </c>
      <c r="W19" s="6">
        <f t="shared" si="7"/>
        <v>1205.7478454637999</v>
      </c>
      <c r="X19" s="6">
        <f t="shared" si="7"/>
        <v>1196.8110062548644</v>
      </c>
      <c r="Y19" s="6">
        <f t="shared" si="7"/>
        <v>1187.6757558102317</v>
      </c>
      <c r="Z19" s="6">
        <f t="shared" si="7"/>
        <v>1178.3376891028527</v>
      </c>
      <c r="AA19" s="6">
        <f t="shared" si="7"/>
        <v>1168.7923033074696</v>
      </c>
    </row>
    <row r="20" spans="1:30" s="39" customFormat="1" ht="30" customHeight="1" x14ac:dyDescent="0.2">
      <c r="A20" s="44"/>
      <c r="B20" s="44"/>
      <c r="C20" s="44"/>
      <c r="D20" s="44"/>
      <c r="E20" s="44"/>
      <c r="F20" s="4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30" s="39" customFormat="1" ht="30" customHeight="1" x14ac:dyDescent="0.2">
      <c r="A21" s="44" t="s">
        <v>33</v>
      </c>
      <c r="B21" s="44"/>
      <c r="C21" s="44"/>
      <c r="D21" s="44"/>
      <c r="E21" s="44"/>
      <c r="F21" s="44"/>
      <c r="G21" s="6">
        <f>G6-G19</f>
        <v>48675</v>
      </c>
      <c r="H21" s="6">
        <f t="shared" ref="H21:AA21" si="8">H6-H19</f>
        <v>45536.658012500004</v>
      </c>
      <c r="I21" s="6">
        <f t="shared" si="8"/>
        <v>42328.640125364524</v>
      </c>
      <c r="J21" s="6">
        <f t="shared" si="8"/>
        <v>39049.399429107805</v>
      </c>
      <c r="K21" s="6">
        <f t="shared" si="8"/>
        <v>35697.354670533139</v>
      </c>
      <c r="L21" s="6">
        <f t="shared" si="8"/>
        <v>32270.889490250978</v>
      </c>
      <c r="M21" s="6">
        <f t="shared" si="8"/>
        <v>28768.351643268783</v>
      </c>
      <c r="N21" s="6">
        <f t="shared" si="8"/>
        <v>25188.052202276816</v>
      </c>
      <c r="O21" s="6">
        <f t="shared" si="8"/>
        <v>21528.264743245665</v>
      </c>
      <c r="P21" s="6">
        <f t="shared" si="8"/>
        <v>17787.224512942834</v>
      </c>
      <c r="Q21" s="6">
        <f t="shared" si="8"/>
        <v>13963.127577966934</v>
      </c>
      <c r="R21" s="6">
        <f t="shared" si="8"/>
        <v>10054.129954889166</v>
      </c>
      <c r="S21" s="6">
        <f t="shared" si="8"/>
        <v>6058.3467210826375</v>
      </c>
      <c r="T21" s="6">
        <f t="shared" si="8"/>
        <v>1973.8511058107533</v>
      </c>
      <c r="U21" s="6">
        <f t="shared" si="8"/>
        <v>-2201.3264388635889</v>
      </c>
      <c r="V21" s="6">
        <f t="shared" si="8"/>
        <v>-6469.199187796019</v>
      </c>
      <c r="W21" s="6">
        <f t="shared" si="8"/>
        <v>-10831.825113563873</v>
      </c>
      <c r="X21" s="6">
        <f t="shared" si="8"/>
        <v>-15291.307878822661</v>
      </c>
      <c r="Y21" s="6">
        <f t="shared" si="8"/>
        <v>-19849.797850694344</v>
      </c>
      <c r="Z21" s="6">
        <f t="shared" si="8"/>
        <v>-24509.493137676534</v>
      </c>
      <c r="AA21" s="6">
        <f t="shared" si="8"/>
        <v>-29272.640649572659</v>
      </c>
    </row>
    <row r="22" spans="1:30" s="39" customFormat="1" ht="30" customHeight="1" x14ac:dyDescent="0.2">
      <c r="A22" s="44"/>
      <c r="B22" s="44"/>
      <c r="C22" s="44"/>
      <c r="D22" s="44"/>
      <c r="E22" s="44"/>
      <c r="F22" s="4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30" s="39" customFormat="1" ht="30" customHeight="1" x14ac:dyDescent="0.2">
      <c r="A23" s="55" t="s">
        <v>7</v>
      </c>
      <c r="B23" s="56" t="s">
        <v>25</v>
      </c>
      <c r="C23" s="38" t="s">
        <v>10</v>
      </c>
      <c r="D23" s="9" t="s">
        <v>24</v>
      </c>
      <c r="E23" s="9" t="s">
        <v>20</v>
      </c>
      <c r="F23" s="57" t="s">
        <v>19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30" s="39" customFormat="1" ht="35.1" customHeight="1" x14ac:dyDescent="0.2">
      <c r="A24" s="55"/>
      <c r="B24" s="43"/>
      <c r="C24" s="38" t="s">
        <v>21</v>
      </c>
      <c r="D24" s="7">
        <v>35</v>
      </c>
      <c r="E24" s="10">
        <v>5</v>
      </c>
      <c r="F24" s="57"/>
      <c r="G24" s="6">
        <f t="shared" ref="G24:H26" si="9">G$21*$D24/100*$E24/100</f>
        <v>851.8125</v>
      </c>
      <c r="H24" s="6">
        <f t="shared" si="9"/>
        <v>796.8915152187501</v>
      </c>
      <c r="I24" s="6">
        <f t="shared" ref="I24:X26" si="10">I$21*$D24/100*$E24/100</f>
        <v>740.75120219387918</v>
      </c>
      <c r="J24" s="6">
        <f t="shared" si="10"/>
        <v>683.36449000938649</v>
      </c>
      <c r="K24" s="6">
        <f t="shared" si="10"/>
        <v>624.7037067343299</v>
      </c>
      <c r="L24" s="6">
        <f t="shared" si="10"/>
        <v>564.74056607939212</v>
      </c>
      <c r="M24" s="6">
        <f t="shared" si="10"/>
        <v>503.44615375720372</v>
      </c>
      <c r="N24" s="6">
        <f t="shared" si="10"/>
        <v>440.79091353984433</v>
      </c>
      <c r="O24" s="6">
        <f t="shared" si="10"/>
        <v>376.74463300679912</v>
      </c>
      <c r="P24" s="6">
        <f t="shared" si="10"/>
        <v>311.27642897649957</v>
      </c>
      <c r="Q24" s="6">
        <f t="shared" si="10"/>
        <v>244.35473261442132</v>
      </c>
      <c r="R24" s="6">
        <f t="shared" si="10"/>
        <v>175.94727421056044</v>
      </c>
      <c r="S24" s="6">
        <f t="shared" si="10"/>
        <v>106.02106761894615</v>
      </c>
      <c r="T24" s="6">
        <f t="shared" si="10"/>
        <v>34.542394351688181</v>
      </c>
      <c r="U24" s="6">
        <f t="shared" si="10"/>
        <v>-38.523212680112806</v>
      </c>
      <c r="V24" s="6">
        <f t="shared" si="10"/>
        <v>-113.21098578643034</v>
      </c>
      <c r="W24" s="6">
        <f t="shared" si="10"/>
        <v>-189.55693948736777</v>
      </c>
      <c r="X24" s="6">
        <f t="shared" si="10"/>
        <v>-267.59788787939652</v>
      </c>
      <c r="Y24" s="6">
        <f t="shared" ref="Y24:AA26" si="11">Y$21*$D24/100*$E24/100</f>
        <v>-347.37146238715104</v>
      </c>
      <c r="Z24" s="6">
        <f t="shared" si="11"/>
        <v>-428.91612990933936</v>
      </c>
      <c r="AA24" s="6">
        <f t="shared" si="11"/>
        <v>-512.27121136752157</v>
      </c>
    </row>
    <row r="25" spans="1:30" s="39" customFormat="1" ht="35.1" customHeight="1" x14ac:dyDescent="0.2">
      <c r="A25" s="55"/>
      <c r="B25" s="43"/>
      <c r="C25" s="38" t="s">
        <v>22</v>
      </c>
      <c r="D25" s="7">
        <v>60</v>
      </c>
      <c r="E25" s="10">
        <v>1</v>
      </c>
      <c r="F25" s="57"/>
      <c r="G25" s="6">
        <f t="shared" si="9"/>
        <v>292.05</v>
      </c>
      <c r="H25" s="6">
        <f t="shared" si="9"/>
        <v>273.21994807499999</v>
      </c>
      <c r="I25" s="6">
        <f t="shared" si="10"/>
        <v>253.97184075218712</v>
      </c>
      <c r="J25" s="6">
        <f t="shared" si="10"/>
        <v>234.29639657464682</v>
      </c>
      <c r="K25" s="6">
        <f t="shared" si="10"/>
        <v>214.18412802319887</v>
      </c>
      <c r="L25" s="6">
        <f t="shared" si="10"/>
        <v>193.62533694150588</v>
      </c>
      <c r="M25" s="6">
        <f t="shared" si="10"/>
        <v>172.61010985961272</v>
      </c>
      <c r="N25" s="6">
        <f t="shared" si="10"/>
        <v>151.1283132136609</v>
      </c>
      <c r="O25" s="6">
        <f t="shared" si="10"/>
        <v>129.16958845947397</v>
      </c>
      <c r="P25" s="6">
        <f t="shared" si="10"/>
        <v>106.723347077657</v>
      </c>
      <c r="Q25" s="6">
        <f t="shared" si="10"/>
        <v>83.778765467801605</v>
      </c>
      <c r="R25" s="6">
        <f t="shared" si="10"/>
        <v>60.324779729334999</v>
      </c>
      <c r="S25" s="6">
        <f t="shared" si="10"/>
        <v>36.350080326495828</v>
      </c>
      <c r="T25" s="6">
        <f t="shared" si="10"/>
        <v>11.843106634864519</v>
      </c>
      <c r="U25" s="6">
        <f t="shared" si="10"/>
        <v>-13.207958633181534</v>
      </c>
      <c r="V25" s="6">
        <f t="shared" si="10"/>
        <v>-38.815195126776111</v>
      </c>
      <c r="W25" s="6">
        <f t="shared" si="10"/>
        <v>-64.990950681383225</v>
      </c>
      <c r="X25" s="6">
        <f t="shared" si="10"/>
        <v>-91.747847272935957</v>
      </c>
      <c r="Y25" s="6">
        <f t="shared" si="11"/>
        <v>-119.09878710416606</v>
      </c>
      <c r="Z25" s="6">
        <f t="shared" si="11"/>
        <v>-147.0569588260592</v>
      </c>
      <c r="AA25" s="6">
        <f t="shared" si="11"/>
        <v>-175.63584389743596</v>
      </c>
    </row>
    <row r="26" spans="1:30" s="39" customFormat="1" ht="35.1" customHeight="1" x14ac:dyDescent="0.2">
      <c r="A26" s="55"/>
      <c r="B26" s="43"/>
      <c r="C26" s="38" t="s">
        <v>23</v>
      </c>
      <c r="D26" s="7">
        <f>100-D24-D25</f>
        <v>5</v>
      </c>
      <c r="E26" s="10">
        <v>1.5</v>
      </c>
      <c r="F26" s="57"/>
      <c r="G26" s="6">
        <f t="shared" si="9"/>
        <v>36.506250000000001</v>
      </c>
      <c r="H26" s="6">
        <f t="shared" si="9"/>
        <v>34.152493509374999</v>
      </c>
      <c r="I26" s="6">
        <f t="shared" si="10"/>
        <v>31.746480094023397</v>
      </c>
      <c r="J26" s="6">
        <f t="shared" si="10"/>
        <v>29.287049571830856</v>
      </c>
      <c r="K26" s="6">
        <f t="shared" si="10"/>
        <v>26.773016002899858</v>
      </c>
      <c r="L26" s="6">
        <f t="shared" si="10"/>
        <v>24.203167117688231</v>
      </c>
      <c r="M26" s="6">
        <f t="shared" si="10"/>
        <v>21.576263732451583</v>
      </c>
      <c r="N26" s="6">
        <f t="shared" si="10"/>
        <v>18.891039151707613</v>
      </c>
      <c r="O26" s="6">
        <f t="shared" si="10"/>
        <v>16.14619855743425</v>
      </c>
      <c r="P26" s="6">
        <f t="shared" si="10"/>
        <v>13.340418384707128</v>
      </c>
      <c r="Q26" s="6">
        <f t="shared" si="10"/>
        <v>10.472345683475201</v>
      </c>
      <c r="R26" s="6">
        <f t="shared" si="10"/>
        <v>7.5405974661668749</v>
      </c>
      <c r="S26" s="6">
        <f t="shared" si="10"/>
        <v>4.5437600408119785</v>
      </c>
      <c r="T26" s="6">
        <f t="shared" si="10"/>
        <v>1.4803883293580651</v>
      </c>
      <c r="U26" s="6">
        <f t="shared" si="10"/>
        <v>-1.6509948291476917</v>
      </c>
      <c r="V26" s="6">
        <f t="shared" si="10"/>
        <v>-4.8518993908470138</v>
      </c>
      <c r="W26" s="6">
        <f t="shared" si="10"/>
        <v>-8.1238688351729049</v>
      </c>
      <c r="X26" s="6">
        <f t="shared" si="10"/>
        <v>-11.468480909116995</v>
      </c>
      <c r="Y26" s="6">
        <f t="shared" si="11"/>
        <v>-14.88734838802076</v>
      </c>
      <c r="Z26" s="6">
        <f t="shared" si="11"/>
        <v>-18.3821198532574</v>
      </c>
      <c r="AA26" s="6">
        <f t="shared" si="11"/>
        <v>-21.954480487179495</v>
      </c>
    </row>
    <row r="27" spans="1:30" s="39" customFormat="1" ht="35.1" customHeight="1" x14ac:dyDescent="0.2">
      <c r="A27" s="55"/>
      <c r="B27" s="56" t="s">
        <v>40</v>
      </c>
      <c r="C27" s="56" t="s">
        <v>41</v>
      </c>
      <c r="D27" s="56"/>
      <c r="E27" s="56"/>
      <c r="F27" s="56"/>
      <c r="G27" s="6">
        <v>0</v>
      </c>
      <c r="H27" s="6">
        <f>$G27</f>
        <v>0</v>
      </c>
      <c r="I27" s="6">
        <f t="shared" ref="I27:AA27" si="12">$G27</f>
        <v>0</v>
      </c>
      <c r="J27" s="6">
        <f t="shared" si="12"/>
        <v>0</v>
      </c>
      <c r="K27" s="6">
        <f t="shared" si="12"/>
        <v>0</v>
      </c>
      <c r="L27" s="6">
        <f t="shared" si="12"/>
        <v>0</v>
      </c>
      <c r="M27" s="6">
        <f t="shared" si="12"/>
        <v>0</v>
      </c>
      <c r="N27" s="6">
        <f t="shared" si="12"/>
        <v>0</v>
      </c>
      <c r="O27" s="6">
        <f t="shared" si="12"/>
        <v>0</v>
      </c>
      <c r="P27" s="6">
        <f t="shared" si="12"/>
        <v>0</v>
      </c>
      <c r="Q27" s="6">
        <f t="shared" si="12"/>
        <v>0</v>
      </c>
      <c r="R27" s="6">
        <f t="shared" si="12"/>
        <v>0</v>
      </c>
      <c r="S27" s="6">
        <f t="shared" si="12"/>
        <v>0</v>
      </c>
      <c r="T27" s="6">
        <f t="shared" si="12"/>
        <v>0</v>
      </c>
      <c r="U27" s="6">
        <f t="shared" si="12"/>
        <v>0</v>
      </c>
      <c r="V27" s="6">
        <f t="shared" si="12"/>
        <v>0</v>
      </c>
      <c r="W27" s="6">
        <f t="shared" si="12"/>
        <v>0</v>
      </c>
      <c r="X27" s="6">
        <f t="shared" si="12"/>
        <v>0</v>
      </c>
      <c r="Y27" s="6">
        <f t="shared" si="12"/>
        <v>0</v>
      </c>
      <c r="Z27" s="6">
        <f t="shared" si="12"/>
        <v>0</v>
      </c>
      <c r="AA27" s="6">
        <f t="shared" si="12"/>
        <v>0</v>
      </c>
    </row>
    <row r="28" spans="1:30" s="39" customFormat="1" ht="35.1" customHeight="1" x14ac:dyDescent="0.2">
      <c r="A28" s="55"/>
      <c r="B28" s="56"/>
      <c r="C28" s="56" t="s">
        <v>42</v>
      </c>
      <c r="D28" s="56"/>
      <c r="E28" s="56"/>
      <c r="F28" s="56"/>
      <c r="G28" s="6">
        <v>0</v>
      </c>
      <c r="H28" s="6">
        <f t="shared" ref="H28:AA28" si="13">$G28</f>
        <v>0</v>
      </c>
      <c r="I28" s="6">
        <f t="shared" si="13"/>
        <v>0</v>
      </c>
      <c r="J28" s="6">
        <f t="shared" si="13"/>
        <v>0</v>
      </c>
      <c r="K28" s="6">
        <f t="shared" si="13"/>
        <v>0</v>
      </c>
      <c r="L28" s="6">
        <f t="shared" si="13"/>
        <v>0</v>
      </c>
      <c r="M28" s="6">
        <f t="shared" si="13"/>
        <v>0</v>
      </c>
      <c r="N28" s="6">
        <f t="shared" si="13"/>
        <v>0</v>
      </c>
      <c r="O28" s="6">
        <f t="shared" si="13"/>
        <v>0</v>
      </c>
      <c r="P28" s="6">
        <f t="shared" si="13"/>
        <v>0</v>
      </c>
      <c r="Q28" s="6">
        <f t="shared" si="13"/>
        <v>0</v>
      </c>
      <c r="R28" s="6">
        <f t="shared" si="13"/>
        <v>0</v>
      </c>
      <c r="S28" s="6">
        <f t="shared" si="13"/>
        <v>0</v>
      </c>
      <c r="T28" s="6">
        <f t="shared" si="13"/>
        <v>0</v>
      </c>
      <c r="U28" s="6">
        <f t="shared" si="13"/>
        <v>0</v>
      </c>
      <c r="V28" s="6">
        <f t="shared" si="13"/>
        <v>0</v>
      </c>
      <c r="W28" s="6">
        <f t="shared" si="13"/>
        <v>0</v>
      </c>
      <c r="X28" s="6">
        <f t="shared" si="13"/>
        <v>0</v>
      </c>
      <c r="Y28" s="6">
        <f t="shared" si="13"/>
        <v>0</v>
      </c>
      <c r="Z28" s="6">
        <f t="shared" si="13"/>
        <v>0</v>
      </c>
      <c r="AA28" s="6">
        <f t="shared" si="13"/>
        <v>0</v>
      </c>
    </row>
    <row r="29" spans="1:30" s="39" customFormat="1" ht="35.1" customHeight="1" x14ac:dyDescent="0.2">
      <c r="A29" s="55"/>
      <c r="B29" s="44" t="s">
        <v>32</v>
      </c>
      <c r="C29" s="44"/>
      <c r="D29" s="44"/>
      <c r="E29" s="44"/>
      <c r="F29" s="44"/>
      <c r="G29" s="6">
        <f>SUM(G24:G28)</f>
        <v>1180.3687499999999</v>
      </c>
      <c r="H29" s="6">
        <f t="shared" ref="H29:AA29" si="14">SUM(H24:H28)</f>
        <v>1104.2639568031252</v>
      </c>
      <c r="I29" s="6">
        <f t="shared" si="14"/>
        <v>1026.4695230400896</v>
      </c>
      <c r="J29" s="6">
        <f t="shared" si="14"/>
        <v>946.94793615586411</v>
      </c>
      <c r="K29" s="6">
        <f t="shared" si="14"/>
        <v>865.66085076042862</v>
      </c>
      <c r="L29" s="6">
        <f t="shared" si="14"/>
        <v>782.56907013858631</v>
      </c>
      <c r="M29" s="6">
        <f t="shared" si="14"/>
        <v>697.632527349268</v>
      </c>
      <c r="N29" s="6">
        <f t="shared" si="14"/>
        <v>610.81026590521276</v>
      </c>
      <c r="O29" s="6">
        <f t="shared" si="14"/>
        <v>522.06042002370737</v>
      </c>
      <c r="P29" s="6">
        <f t="shared" si="14"/>
        <v>431.34019443886365</v>
      </c>
      <c r="Q29" s="6">
        <f t="shared" si="14"/>
        <v>338.60584376569813</v>
      </c>
      <c r="R29" s="6">
        <f t="shared" si="14"/>
        <v>243.81265140606232</v>
      </c>
      <c r="S29" s="6">
        <f t="shared" si="14"/>
        <v>146.91490798625395</v>
      </c>
      <c r="T29" s="6">
        <f t="shared" si="14"/>
        <v>47.865889315910763</v>
      </c>
      <c r="U29" s="6">
        <f t="shared" si="14"/>
        <v>-53.382166142442031</v>
      </c>
      <c r="V29" s="6">
        <f t="shared" si="14"/>
        <v>-156.87808030405347</v>
      </c>
      <c r="W29" s="6">
        <f t="shared" si="14"/>
        <v>-262.67175900392391</v>
      </c>
      <c r="X29" s="6">
        <f t="shared" si="14"/>
        <v>-370.81421606144949</v>
      </c>
      <c r="Y29" s="6">
        <f t="shared" si="14"/>
        <v>-481.35759787933785</v>
      </c>
      <c r="Z29" s="6">
        <f t="shared" si="14"/>
        <v>-594.35520858865596</v>
      </c>
      <c r="AA29" s="6">
        <f t="shared" si="14"/>
        <v>-709.861535752137</v>
      </c>
    </row>
    <row r="30" spans="1:30" s="39" customFormat="1" ht="35.1" customHeight="1" x14ac:dyDescent="0.2">
      <c r="A30" s="44"/>
      <c r="B30" s="44"/>
      <c r="C30" s="44"/>
      <c r="D30" s="44"/>
      <c r="E30" s="44"/>
      <c r="F30" s="4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30" s="39" customFormat="1" ht="35.1" customHeight="1" x14ac:dyDescent="0.2">
      <c r="A31" s="37" t="s">
        <v>49</v>
      </c>
      <c r="B31" s="44"/>
      <c r="C31" s="44"/>
      <c r="D31" s="44"/>
      <c r="E31" s="44"/>
      <c r="F31" s="44"/>
      <c r="G31" s="6">
        <v>0</v>
      </c>
      <c r="H31" s="6">
        <f>$G31</f>
        <v>0</v>
      </c>
      <c r="I31" s="6">
        <f t="shared" ref="I31:AA31" si="15">$G31</f>
        <v>0</v>
      </c>
      <c r="J31" s="6">
        <f t="shared" si="15"/>
        <v>0</v>
      </c>
      <c r="K31" s="6">
        <f t="shared" si="15"/>
        <v>0</v>
      </c>
      <c r="L31" s="6">
        <f t="shared" si="15"/>
        <v>0</v>
      </c>
      <c r="M31" s="6">
        <f t="shared" si="15"/>
        <v>0</v>
      </c>
      <c r="N31" s="6">
        <f t="shared" si="15"/>
        <v>0</v>
      </c>
      <c r="O31" s="6">
        <f t="shared" si="15"/>
        <v>0</v>
      </c>
      <c r="P31" s="6">
        <f t="shared" si="15"/>
        <v>0</v>
      </c>
      <c r="Q31" s="6">
        <f t="shared" si="15"/>
        <v>0</v>
      </c>
      <c r="R31" s="6">
        <f t="shared" si="15"/>
        <v>0</v>
      </c>
      <c r="S31" s="6">
        <f t="shared" si="15"/>
        <v>0</v>
      </c>
      <c r="T31" s="6">
        <f t="shared" si="15"/>
        <v>0</v>
      </c>
      <c r="U31" s="6">
        <f t="shared" si="15"/>
        <v>0</v>
      </c>
      <c r="V31" s="6">
        <f t="shared" si="15"/>
        <v>0</v>
      </c>
      <c r="W31" s="6">
        <f t="shared" si="15"/>
        <v>0</v>
      </c>
      <c r="X31" s="6">
        <f t="shared" si="15"/>
        <v>0</v>
      </c>
      <c r="Y31" s="6">
        <f t="shared" si="15"/>
        <v>0</v>
      </c>
      <c r="Z31" s="6">
        <f t="shared" si="15"/>
        <v>0</v>
      </c>
      <c r="AA31" s="6">
        <f t="shared" si="15"/>
        <v>0</v>
      </c>
    </row>
    <row r="32" spans="1:30" s="39" customFormat="1" ht="35.1" customHeight="1" x14ac:dyDescent="0.2">
      <c r="A32" s="44"/>
      <c r="B32" s="44"/>
      <c r="C32" s="44"/>
      <c r="D32" s="44"/>
      <c r="E32" s="44"/>
      <c r="F32" s="4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40"/>
      <c r="AC32" s="40"/>
      <c r="AD32" s="40"/>
    </row>
    <row r="33" spans="1:30" s="42" customFormat="1" ht="35.1" customHeight="1" x14ac:dyDescent="0.2">
      <c r="A33" s="54" t="s">
        <v>58</v>
      </c>
      <c r="B33" s="54"/>
      <c r="C33" s="54"/>
      <c r="D33" s="54"/>
      <c r="E33" s="54"/>
      <c r="F33" s="54"/>
      <c r="G33" s="6">
        <f>G29-G19-G31</f>
        <v>-144.63125000000014</v>
      </c>
      <c r="H33" s="6">
        <f t="shared" ref="H33:AA33" si="16">H29-H19-H31</f>
        <v>-214.44678069687484</v>
      </c>
      <c r="I33" s="6">
        <f t="shared" si="16"/>
        <v>-285.81232089851665</v>
      </c>
      <c r="J33" s="6">
        <f t="shared" si="16"/>
        <v>-358.76228314094521</v>
      </c>
      <c r="K33" s="6">
        <f t="shared" si="16"/>
        <v>-433.3318439700987</v>
      </c>
      <c r="L33" s="6">
        <f t="shared" si="16"/>
        <v>-509.55696090400079</v>
      </c>
      <c r="M33" s="6">
        <f t="shared" si="16"/>
        <v>-587.47438977151114</v>
      </c>
      <c r="N33" s="6">
        <f t="shared" si="16"/>
        <v>-667.12170243602338</v>
      </c>
      <c r="O33" s="6">
        <f t="shared" si="16"/>
        <v>-748.53730491265674</v>
      </c>
      <c r="P33" s="6">
        <f t="shared" si="16"/>
        <v>-831.76045588767511</v>
      </c>
      <c r="Q33" s="6">
        <f t="shared" si="16"/>
        <v>-916.83128564906519</v>
      </c>
      <c r="R33" s="6">
        <f t="shared" si="16"/>
        <v>-1003.7908154374031</v>
      </c>
      <c r="S33" s="6">
        <f t="shared" si="16"/>
        <v>-1092.6809772263366</v>
      </c>
      <c r="T33" s="6">
        <f t="shared" si="16"/>
        <v>-1183.5446339422269</v>
      </c>
      <c r="U33" s="6">
        <f t="shared" si="16"/>
        <v>-1276.4256001326953</v>
      </c>
      <c r="V33" s="6">
        <f t="shared" si="16"/>
        <v>-1371.3686630940415</v>
      </c>
      <c r="W33" s="6">
        <f t="shared" si="16"/>
        <v>-1468.4196044677237</v>
      </c>
      <c r="X33" s="6">
        <f t="shared" si="16"/>
        <v>-1567.625222316314</v>
      </c>
      <c r="Y33" s="6">
        <f t="shared" si="16"/>
        <v>-1669.0333536895696</v>
      </c>
      <c r="Z33" s="6">
        <f t="shared" si="16"/>
        <v>-1772.6928976915087</v>
      </c>
      <c r="AA33" s="6">
        <f t="shared" si="16"/>
        <v>-1878.6538390596065</v>
      </c>
      <c r="AB33" s="41"/>
      <c r="AC33" s="41"/>
      <c r="AD33" s="41"/>
    </row>
    <row r="34" spans="1:30" s="39" customFormat="1" ht="30" customHeight="1" x14ac:dyDescent="0.2">
      <c r="A34" s="47"/>
      <c r="B34" s="48"/>
      <c r="C34" s="48"/>
      <c r="D34" s="48"/>
      <c r="E34" s="48"/>
      <c r="F34" s="4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40"/>
      <c r="AC34" s="40"/>
      <c r="AD34" s="40"/>
    </row>
    <row r="35" spans="1:30" s="42" customFormat="1" ht="35.1" customHeight="1" x14ac:dyDescent="0.2">
      <c r="A35" s="50" t="s">
        <v>43</v>
      </c>
      <c r="B35" s="51" t="s">
        <v>45</v>
      </c>
      <c r="C35" s="52" t="s">
        <v>46</v>
      </c>
      <c r="D35" s="52"/>
      <c r="E35" s="52"/>
      <c r="F35" s="52"/>
      <c r="G35" s="6">
        <v>1500</v>
      </c>
      <c r="H35" s="6">
        <f>$G35</f>
        <v>1500</v>
      </c>
      <c r="I35" s="6">
        <f t="shared" ref="I35:Y37" si="17">$G35</f>
        <v>1500</v>
      </c>
      <c r="J35" s="6">
        <f t="shared" si="17"/>
        <v>1500</v>
      </c>
      <c r="K35" s="6">
        <f t="shared" si="17"/>
        <v>1500</v>
      </c>
      <c r="L35" s="6">
        <f t="shared" si="17"/>
        <v>1500</v>
      </c>
      <c r="M35" s="6">
        <f t="shared" si="17"/>
        <v>1500</v>
      </c>
      <c r="N35" s="6">
        <f t="shared" si="17"/>
        <v>1500</v>
      </c>
      <c r="O35" s="6">
        <f t="shared" si="17"/>
        <v>1500</v>
      </c>
      <c r="P35" s="6">
        <f t="shared" si="17"/>
        <v>1500</v>
      </c>
      <c r="Q35" s="6">
        <f t="shared" si="17"/>
        <v>1500</v>
      </c>
      <c r="R35" s="6">
        <f t="shared" si="17"/>
        <v>1500</v>
      </c>
      <c r="S35" s="6">
        <f t="shared" si="17"/>
        <v>1500</v>
      </c>
      <c r="T35" s="6">
        <f t="shared" si="17"/>
        <v>1500</v>
      </c>
      <c r="U35" s="6">
        <f t="shared" si="17"/>
        <v>1500</v>
      </c>
      <c r="V35" s="6">
        <f t="shared" si="17"/>
        <v>1500</v>
      </c>
      <c r="W35" s="6">
        <f t="shared" si="17"/>
        <v>1500</v>
      </c>
      <c r="X35" s="6">
        <f t="shared" si="17"/>
        <v>1500</v>
      </c>
      <c r="Y35" s="6">
        <f t="shared" si="17"/>
        <v>1500</v>
      </c>
      <c r="Z35" s="6">
        <f t="shared" ref="Z35" si="18">$G35</f>
        <v>1500</v>
      </c>
      <c r="AA35" s="6">
        <f t="shared" ref="Y35:AA37" si="19">$G35</f>
        <v>1500</v>
      </c>
      <c r="AB35" s="41"/>
      <c r="AC35" s="41"/>
      <c r="AD35" s="41"/>
    </row>
    <row r="36" spans="1:30" s="42" customFormat="1" ht="35.1" customHeight="1" x14ac:dyDescent="0.2">
      <c r="A36" s="50"/>
      <c r="B36" s="52"/>
      <c r="C36" s="52" t="s">
        <v>47</v>
      </c>
      <c r="D36" s="52"/>
      <c r="E36" s="52"/>
      <c r="F36" s="52"/>
      <c r="G36" s="6">
        <v>500</v>
      </c>
      <c r="H36" s="6">
        <f>$G36</f>
        <v>500</v>
      </c>
      <c r="I36" s="6">
        <f t="shared" si="17"/>
        <v>500</v>
      </c>
      <c r="J36" s="6">
        <f t="shared" si="17"/>
        <v>500</v>
      </c>
      <c r="K36" s="6">
        <f t="shared" si="17"/>
        <v>500</v>
      </c>
      <c r="L36" s="6">
        <f t="shared" si="17"/>
        <v>500</v>
      </c>
      <c r="M36" s="6">
        <f t="shared" si="17"/>
        <v>500</v>
      </c>
      <c r="N36" s="6">
        <f t="shared" si="17"/>
        <v>500</v>
      </c>
      <c r="O36" s="6">
        <f t="shared" si="17"/>
        <v>500</v>
      </c>
      <c r="P36" s="6">
        <f t="shared" si="17"/>
        <v>500</v>
      </c>
      <c r="Q36" s="6">
        <f t="shared" si="17"/>
        <v>500</v>
      </c>
      <c r="R36" s="6">
        <f t="shared" si="17"/>
        <v>500</v>
      </c>
      <c r="S36" s="6">
        <f t="shared" si="17"/>
        <v>500</v>
      </c>
      <c r="T36" s="6">
        <f t="shared" si="17"/>
        <v>500</v>
      </c>
      <c r="U36" s="6">
        <f t="shared" si="17"/>
        <v>500</v>
      </c>
      <c r="V36" s="6">
        <f t="shared" si="17"/>
        <v>500</v>
      </c>
      <c r="W36" s="6">
        <f t="shared" si="17"/>
        <v>500</v>
      </c>
      <c r="X36" s="6">
        <f t="shared" si="17"/>
        <v>500</v>
      </c>
      <c r="Y36" s="6">
        <f t="shared" si="19"/>
        <v>500</v>
      </c>
      <c r="Z36" s="6">
        <f t="shared" si="19"/>
        <v>500</v>
      </c>
      <c r="AA36" s="6">
        <f t="shared" si="19"/>
        <v>500</v>
      </c>
    </row>
    <row r="37" spans="1:30" s="42" customFormat="1" ht="35.1" customHeight="1" x14ac:dyDescent="0.2">
      <c r="A37" s="50"/>
      <c r="B37" s="52"/>
      <c r="C37" s="52" t="s">
        <v>48</v>
      </c>
      <c r="D37" s="52"/>
      <c r="E37" s="52"/>
      <c r="F37" s="52"/>
      <c r="G37" s="6">
        <v>1000</v>
      </c>
      <c r="H37" s="6">
        <f>$G37</f>
        <v>1000</v>
      </c>
      <c r="I37" s="6">
        <f t="shared" si="17"/>
        <v>1000</v>
      </c>
      <c r="J37" s="6">
        <f t="shared" si="17"/>
        <v>1000</v>
      </c>
      <c r="K37" s="6">
        <f t="shared" si="17"/>
        <v>1000</v>
      </c>
      <c r="L37" s="6">
        <f t="shared" si="17"/>
        <v>1000</v>
      </c>
      <c r="M37" s="6">
        <f t="shared" si="17"/>
        <v>1000</v>
      </c>
      <c r="N37" s="6">
        <f t="shared" si="17"/>
        <v>1000</v>
      </c>
      <c r="O37" s="6">
        <f t="shared" si="17"/>
        <v>1000</v>
      </c>
      <c r="P37" s="6">
        <f t="shared" si="17"/>
        <v>1000</v>
      </c>
      <c r="Q37" s="6">
        <f t="shared" si="17"/>
        <v>1000</v>
      </c>
      <c r="R37" s="6">
        <f t="shared" si="17"/>
        <v>1000</v>
      </c>
      <c r="S37" s="6">
        <f t="shared" si="17"/>
        <v>1000</v>
      </c>
      <c r="T37" s="6">
        <f t="shared" si="17"/>
        <v>1000</v>
      </c>
      <c r="U37" s="6">
        <f t="shared" si="17"/>
        <v>1000</v>
      </c>
      <c r="V37" s="6">
        <f t="shared" si="17"/>
        <v>1000</v>
      </c>
      <c r="W37" s="6">
        <f t="shared" si="17"/>
        <v>1000</v>
      </c>
      <c r="X37" s="6">
        <f t="shared" si="17"/>
        <v>1000</v>
      </c>
      <c r="Y37" s="6">
        <f t="shared" si="19"/>
        <v>1000</v>
      </c>
      <c r="Z37" s="6">
        <f t="shared" si="19"/>
        <v>1000</v>
      </c>
      <c r="AA37" s="6">
        <f t="shared" si="19"/>
        <v>1000</v>
      </c>
    </row>
    <row r="38" spans="1:30" s="39" customFormat="1" ht="35.1" customHeight="1" x14ac:dyDescent="0.2">
      <c r="A38" s="50"/>
      <c r="B38" s="44" t="s">
        <v>44</v>
      </c>
      <c r="C38" s="44"/>
      <c r="D38" s="44"/>
      <c r="E38" s="44"/>
      <c r="F38" s="44"/>
      <c r="G38" s="6">
        <f>SUM(G35:G37)</f>
        <v>3000</v>
      </c>
      <c r="H38" s="6">
        <f t="shared" ref="H38:AA38" si="20">SUM(H35:H37)</f>
        <v>3000</v>
      </c>
      <c r="I38" s="6">
        <f t="shared" si="20"/>
        <v>3000</v>
      </c>
      <c r="J38" s="6">
        <f t="shared" si="20"/>
        <v>3000</v>
      </c>
      <c r="K38" s="6">
        <f t="shared" si="20"/>
        <v>3000</v>
      </c>
      <c r="L38" s="6">
        <f t="shared" si="20"/>
        <v>3000</v>
      </c>
      <c r="M38" s="6">
        <f t="shared" si="20"/>
        <v>3000</v>
      </c>
      <c r="N38" s="6">
        <f t="shared" si="20"/>
        <v>3000</v>
      </c>
      <c r="O38" s="6">
        <f t="shared" si="20"/>
        <v>3000</v>
      </c>
      <c r="P38" s="6">
        <f t="shared" si="20"/>
        <v>3000</v>
      </c>
      <c r="Q38" s="6">
        <f t="shared" si="20"/>
        <v>3000</v>
      </c>
      <c r="R38" s="6">
        <f t="shared" si="20"/>
        <v>3000</v>
      </c>
      <c r="S38" s="6">
        <f t="shared" si="20"/>
        <v>3000</v>
      </c>
      <c r="T38" s="6">
        <f t="shared" si="20"/>
        <v>3000</v>
      </c>
      <c r="U38" s="6">
        <f t="shared" si="20"/>
        <v>3000</v>
      </c>
      <c r="V38" s="6">
        <f t="shared" si="20"/>
        <v>3000</v>
      </c>
      <c r="W38" s="6">
        <f t="shared" si="20"/>
        <v>3000</v>
      </c>
      <c r="X38" s="6">
        <f t="shared" si="20"/>
        <v>3000</v>
      </c>
      <c r="Y38" s="6">
        <f t="shared" si="20"/>
        <v>3000</v>
      </c>
      <c r="Z38" s="6">
        <f t="shared" si="20"/>
        <v>3000</v>
      </c>
      <c r="AA38" s="6">
        <f t="shared" si="20"/>
        <v>3000</v>
      </c>
    </row>
    <row r="39" spans="1:30" s="39" customFormat="1" ht="30" customHeight="1" x14ac:dyDescent="0.2">
      <c r="A39" s="44"/>
      <c r="B39" s="44"/>
      <c r="C39" s="44"/>
      <c r="D39" s="44"/>
      <c r="E39" s="44"/>
      <c r="F39" s="4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30" s="39" customFormat="1" ht="34.5" customHeight="1" x14ac:dyDescent="0.2">
      <c r="A40" s="46" t="s">
        <v>6</v>
      </c>
      <c r="B40" s="46"/>
      <c r="C40" s="46"/>
      <c r="D40" s="46"/>
      <c r="E40" s="46"/>
      <c r="F40" s="46"/>
      <c r="G40" s="6">
        <f>G6-G19+G29-G31-G38</f>
        <v>46855.368750000001</v>
      </c>
      <c r="H40" s="6">
        <f t="shared" ref="H40:AA40" si="21">H6-H19+H29-H31-H38</f>
        <v>43640.921969303126</v>
      </c>
      <c r="I40" s="6">
        <f t="shared" si="21"/>
        <v>40355.109648404614</v>
      </c>
      <c r="J40" s="6">
        <f t="shared" si="21"/>
        <v>36996.347365263668</v>
      </c>
      <c r="K40" s="6">
        <f t="shared" si="21"/>
        <v>33563.015521293564</v>
      </c>
      <c r="L40" s="6">
        <f t="shared" si="21"/>
        <v>30053.458560389561</v>
      </c>
      <c r="M40" s="6">
        <f t="shared" si="21"/>
        <v>26465.984170618052</v>
      </c>
      <c r="N40" s="6">
        <f t="shared" si="21"/>
        <v>22798.862468182029</v>
      </c>
      <c r="O40" s="6">
        <f t="shared" si="21"/>
        <v>19050.325163269372</v>
      </c>
      <c r="P40" s="6">
        <f t="shared" si="21"/>
        <v>15218.564707381698</v>
      </c>
      <c r="Q40" s="6">
        <f t="shared" si="21"/>
        <v>11301.733421732632</v>
      </c>
      <c r="R40" s="6">
        <f t="shared" si="21"/>
        <v>7297.942606295228</v>
      </c>
      <c r="S40" s="6">
        <f t="shared" si="21"/>
        <v>3205.2616290688911</v>
      </c>
      <c r="T40" s="6">
        <f t="shared" si="21"/>
        <v>-978.28300487333581</v>
      </c>
      <c r="U40" s="6">
        <f t="shared" si="21"/>
        <v>-5254.7086050060316</v>
      </c>
      <c r="V40" s="6">
        <f t="shared" si="21"/>
        <v>-9626.0772681000726</v>
      </c>
      <c r="W40" s="6">
        <f t="shared" si="21"/>
        <v>-14094.496872567797</v>
      </c>
      <c r="X40" s="6">
        <f t="shared" si="21"/>
        <v>-18662.122094884111</v>
      </c>
      <c r="Y40" s="6">
        <f t="shared" si="21"/>
        <v>-23331.155448573681</v>
      </c>
      <c r="Z40" s="6">
        <f t="shared" si="21"/>
        <v>-28103.848346265189</v>
      </c>
      <c r="AA40" s="6">
        <f t="shared" si="21"/>
        <v>-32982.502185324796</v>
      </c>
    </row>
    <row r="41" spans="1:30" s="39" customFormat="1" ht="35.1" customHeight="1" x14ac:dyDescent="0.2">
      <c r="A41" s="44"/>
      <c r="B41" s="44"/>
      <c r="C41" s="44"/>
      <c r="D41" s="44"/>
      <c r="E41" s="44"/>
      <c r="F41" s="4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30" s="39" customFormat="1" ht="35.1" customHeight="1" x14ac:dyDescent="0.2">
      <c r="A42" s="47" t="s">
        <v>61</v>
      </c>
      <c r="B42" s="48"/>
      <c r="C42" s="48"/>
      <c r="D42" s="48"/>
      <c r="E42" s="48"/>
      <c r="F42" s="49"/>
      <c r="G42" s="6" t="str">
        <f t="shared" ref="G42:W42" si="22">IF(G40&lt;0, "Nein",IF(G40&gt;=2500,"Ja","Prüfen"))</f>
        <v>Ja</v>
      </c>
      <c r="H42" s="6" t="str">
        <f t="shared" si="22"/>
        <v>Ja</v>
      </c>
      <c r="I42" s="6" t="str">
        <f t="shared" si="22"/>
        <v>Ja</v>
      </c>
      <c r="J42" s="6" t="str">
        <f t="shared" si="22"/>
        <v>Ja</v>
      </c>
      <c r="K42" s="6" t="str">
        <f t="shared" si="22"/>
        <v>Ja</v>
      </c>
      <c r="L42" s="6" t="str">
        <f t="shared" si="22"/>
        <v>Ja</v>
      </c>
      <c r="M42" s="6" t="str">
        <f t="shared" si="22"/>
        <v>Ja</v>
      </c>
      <c r="N42" s="6" t="str">
        <f t="shared" si="22"/>
        <v>Ja</v>
      </c>
      <c r="O42" s="6" t="str">
        <f t="shared" si="22"/>
        <v>Ja</v>
      </c>
      <c r="P42" s="6" t="str">
        <f t="shared" si="22"/>
        <v>Ja</v>
      </c>
      <c r="Q42" s="6" t="str">
        <f t="shared" si="22"/>
        <v>Ja</v>
      </c>
      <c r="R42" s="6" t="str">
        <f t="shared" si="22"/>
        <v>Ja</v>
      </c>
      <c r="S42" s="6" t="str">
        <f t="shared" si="22"/>
        <v>Ja</v>
      </c>
      <c r="T42" s="6" t="str">
        <f t="shared" si="22"/>
        <v>Nein</v>
      </c>
      <c r="U42" s="6" t="str">
        <f t="shared" si="22"/>
        <v>Nein</v>
      </c>
      <c r="V42" s="6" t="str">
        <f t="shared" si="22"/>
        <v>Nein</v>
      </c>
      <c r="W42" s="6" t="str">
        <f t="shared" si="22"/>
        <v>Nein</v>
      </c>
      <c r="X42" s="6" t="str">
        <f>IF(X40&lt;0, "Nein",IF(X40&gt;=2500,"Ja","Prüfen"))</f>
        <v>Nein</v>
      </c>
      <c r="Y42" s="6" t="str">
        <f t="shared" ref="Y42:AA42" si="23">IF(Y40&lt;0, "Nein",IF(Y40&gt;=2500,"Ja","Prüfen"))</f>
        <v>Nein</v>
      </c>
      <c r="Z42" s="6" t="str">
        <f t="shared" si="23"/>
        <v>Nein</v>
      </c>
      <c r="AA42" s="6" t="str">
        <f t="shared" si="23"/>
        <v>Nein</v>
      </c>
    </row>
    <row r="43" spans="1:30" s="39" customFormat="1" ht="35.1" customHeight="1" x14ac:dyDescent="0.2">
      <c r="A43" s="44"/>
      <c r="B43" s="44"/>
      <c r="C43" s="44"/>
      <c r="D43" s="44"/>
      <c r="E43" s="44"/>
      <c r="F43" s="4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30" s="39" customFormat="1" ht="35.1" customHeight="1" x14ac:dyDescent="0.2">
      <c r="A44" s="45" t="s">
        <v>60</v>
      </c>
      <c r="B44" s="45"/>
      <c r="C44" s="45"/>
      <c r="D44" s="45"/>
      <c r="E44" s="45"/>
      <c r="F44" s="45"/>
      <c r="G44" s="6">
        <f t="shared" ref="G44:AA44" si="24">G6-G40</f>
        <v>3144.6312499999985</v>
      </c>
      <c r="H44" s="6">
        <f t="shared" si="24"/>
        <v>3214.4467806968751</v>
      </c>
      <c r="I44" s="6">
        <f t="shared" si="24"/>
        <v>3285.8123208985126</v>
      </c>
      <c r="J44" s="6">
        <f t="shared" si="24"/>
        <v>3358.7622831409462</v>
      </c>
      <c r="K44" s="6">
        <f t="shared" si="24"/>
        <v>3433.3318439701034</v>
      </c>
      <c r="L44" s="6">
        <f t="shared" si="24"/>
        <v>3509.5569609040031</v>
      </c>
      <c r="M44" s="6">
        <f t="shared" si="24"/>
        <v>3587.4743897715089</v>
      </c>
      <c r="N44" s="6">
        <f t="shared" si="24"/>
        <v>3667.121702436023</v>
      </c>
      <c r="O44" s="6">
        <f t="shared" si="24"/>
        <v>3748.5373049126574</v>
      </c>
      <c r="P44" s="6">
        <f t="shared" si="24"/>
        <v>3831.7604558876737</v>
      </c>
      <c r="Q44" s="6">
        <f t="shared" si="24"/>
        <v>3916.8312856490666</v>
      </c>
      <c r="R44" s="6">
        <f t="shared" si="24"/>
        <v>4003.7908154374036</v>
      </c>
      <c r="S44" s="6">
        <f t="shared" si="24"/>
        <v>4092.6809772263368</v>
      </c>
      <c r="T44" s="6">
        <f t="shared" si="24"/>
        <v>4183.5446339422269</v>
      </c>
      <c r="U44" s="6">
        <f t="shared" si="24"/>
        <v>4276.4256001326958</v>
      </c>
      <c r="V44" s="6">
        <f t="shared" si="24"/>
        <v>4371.368663094041</v>
      </c>
      <c r="W44" s="6">
        <f t="shared" si="24"/>
        <v>4468.4196044677246</v>
      </c>
      <c r="X44" s="6">
        <f t="shared" si="24"/>
        <v>4567.6252223163137</v>
      </c>
      <c r="Y44" s="6">
        <f t="shared" si="24"/>
        <v>4669.0333536895705</v>
      </c>
      <c r="Z44" s="6">
        <f t="shared" si="24"/>
        <v>4772.6928976915078</v>
      </c>
      <c r="AA44" s="6">
        <f t="shared" si="24"/>
        <v>4878.653839059607</v>
      </c>
    </row>
    <row r="45" spans="1:30" s="39" customFormat="1" ht="35.1" customHeight="1" x14ac:dyDescent="0.2">
      <c r="A45" s="44"/>
      <c r="B45" s="44"/>
      <c r="C45" s="44"/>
      <c r="D45" s="44"/>
      <c r="E45" s="44"/>
      <c r="F45" s="4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30" s="39" customFormat="1" ht="35.1" customHeight="1" x14ac:dyDescent="0.2">
      <c r="A46" s="45" t="s">
        <v>62</v>
      </c>
      <c r="B46" s="45"/>
      <c r="C46" s="45"/>
      <c r="D46" s="45"/>
      <c r="E46" s="45"/>
      <c r="F46" s="4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30" s="39" customFormat="1" ht="35.1" customHeight="1" x14ac:dyDescent="0.2">
      <c r="A47" s="53" t="s">
        <v>59</v>
      </c>
      <c r="B47" s="53"/>
      <c r="C47" s="43" t="s">
        <v>26</v>
      </c>
      <c r="D47" s="43"/>
      <c r="E47" s="43"/>
      <c r="F47" s="43"/>
      <c r="G47" s="113">
        <f>G44/($G$6/100)</f>
        <v>6.2892624999999969</v>
      </c>
      <c r="H47" s="113">
        <f t="shared" ref="H47:AA47" si="25">H44/($G$6/100)</f>
        <v>6.4288935613937506</v>
      </c>
      <c r="I47" s="113">
        <f t="shared" si="25"/>
        <v>6.5716246417970252</v>
      </c>
      <c r="J47" s="113">
        <f t="shared" si="25"/>
        <v>6.7175245662818925</v>
      </c>
      <c r="K47" s="113">
        <f t="shared" si="25"/>
        <v>6.866663687940207</v>
      </c>
      <c r="L47" s="113">
        <f t="shared" si="25"/>
        <v>7.0191139218080059</v>
      </c>
      <c r="M47" s="113">
        <f t="shared" si="25"/>
        <v>7.1749487795430174</v>
      </c>
      <c r="N47" s="113">
        <f t="shared" si="25"/>
        <v>7.334243404872046</v>
      </c>
      <c r="O47" s="113">
        <f t="shared" si="25"/>
        <v>7.4970746098253152</v>
      </c>
      <c r="P47" s="113">
        <f t="shared" si="25"/>
        <v>7.6635209117753478</v>
      </c>
      <c r="Q47" s="113">
        <f t="shared" si="25"/>
        <v>7.8336625712981327</v>
      </c>
      <c r="R47" s="113">
        <f t="shared" si="25"/>
        <v>8.0075816308748067</v>
      </c>
      <c r="S47" s="113">
        <f t="shared" si="25"/>
        <v>8.1853619544526737</v>
      </c>
      <c r="T47" s="113">
        <f t="shared" si="25"/>
        <v>8.3670892678844542</v>
      </c>
      <c r="U47" s="113">
        <f t="shared" si="25"/>
        <v>8.5528512002653923</v>
      </c>
      <c r="V47" s="113">
        <f t="shared" si="25"/>
        <v>8.7427373261880827</v>
      </c>
      <c r="W47" s="113">
        <f t="shared" si="25"/>
        <v>8.9368392089354494</v>
      </c>
      <c r="X47" s="113">
        <f t="shared" si="25"/>
        <v>9.1352504446326268</v>
      </c>
      <c r="Y47" s="113">
        <f t="shared" si="25"/>
        <v>9.3380667073791415</v>
      </c>
      <c r="Z47" s="113">
        <f t="shared" si="25"/>
        <v>9.5453857953830159</v>
      </c>
      <c r="AA47" s="113">
        <f t="shared" si="25"/>
        <v>9.7573076781192132</v>
      </c>
    </row>
    <row r="48" spans="1:30" s="39" customFormat="1" ht="35.1" customHeight="1" x14ac:dyDescent="0.2">
      <c r="A48" s="53"/>
      <c r="B48" s="53"/>
      <c r="C48" s="43" t="s">
        <v>27</v>
      </c>
      <c r="D48" s="43"/>
      <c r="E48" s="43"/>
      <c r="F48" s="43"/>
      <c r="G48" s="113">
        <f t="shared" ref="G48:AA48" si="26">G44/(G6/100)</f>
        <v>6.2892624999999969</v>
      </c>
      <c r="H48" s="113">
        <f t="shared" si="26"/>
        <v>6.860359584080479</v>
      </c>
      <c r="I48" s="113">
        <f t="shared" si="26"/>
        <v>7.5292000549615832</v>
      </c>
      <c r="J48" s="113">
        <f t="shared" si="26"/>
        <v>8.3230161246104579</v>
      </c>
      <c r="K48" s="113">
        <f t="shared" si="26"/>
        <v>9.2801913931473727</v>
      </c>
      <c r="L48" s="113">
        <f t="shared" si="26"/>
        <v>10.45661990257525</v>
      </c>
      <c r="M48" s="113">
        <f t="shared" si="26"/>
        <v>11.936976845985367</v>
      </c>
      <c r="N48" s="113">
        <f t="shared" si="26"/>
        <v>13.855980865080316</v>
      </c>
      <c r="O48" s="113">
        <f t="shared" si="26"/>
        <v>16.441773400511085</v>
      </c>
      <c r="P48" s="113">
        <f t="shared" si="26"/>
        <v>20.11388479224297</v>
      </c>
      <c r="Q48" s="113">
        <f t="shared" si="26"/>
        <v>25.737192441999635</v>
      </c>
      <c r="R48" s="113">
        <f t="shared" si="26"/>
        <v>35.426342721359248</v>
      </c>
      <c r="S48" s="113">
        <f t="shared" si="26"/>
        <v>56.079928248489885</v>
      </c>
      <c r="T48" s="113">
        <f t="shared" si="26"/>
        <v>130.52115920900727</v>
      </c>
      <c r="U48" s="113">
        <f t="shared" si="26"/>
        <v>-437.135836851872</v>
      </c>
      <c r="V48" s="113">
        <f t="shared" si="26"/>
        <v>-83.189554201531664</v>
      </c>
      <c r="W48" s="113">
        <f t="shared" si="26"/>
        <v>-46.419943243917778</v>
      </c>
      <c r="X48" s="113">
        <f t="shared" si="26"/>
        <v>-32.407153399042642</v>
      </c>
      <c r="Y48" s="113">
        <f t="shared" si="26"/>
        <v>-25.018769730209314</v>
      </c>
      <c r="Z48" s="113">
        <f t="shared" si="26"/>
        <v>-20.456307482119492</v>
      </c>
      <c r="AA48" s="113">
        <f t="shared" si="26"/>
        <v>-17.359380035609774</v>
      </c>
    </row>
    <row r="49" spans="1:27" s="39" customFormat="1" ht="35.1" customHeight="1" x14ac:dyDescent="0.2">
      <c r="A49" s="44"/>
      <c r="B49" s="44"/>
      <c r="C49" s="44"/>
      <c r="D49" s="44"/>
      <c r="E49" s="44"/>
      <c r="F49" s="44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</row>
    <row r="50" spans="1:27" s="39" customFormat="1" ht="35.1" customHeight="1" x14ac:dyDescent="0.2">
      <c r="A50" s="45" t="s">
        <v>63</v>
      </c>
      <c r="B50" s="45"/>
      <c r="C50" s="45"/>
      <c r="D50" s="45"/>
      <c r="E50" s="45"/>
      <c r="F50" s="45"/>
      <c r="G50" s="113">
        <f>(G29-G28-G27)/(G21/100)</f>
        <v>2.4249999999999998</v>
      </c>
      <c r="H50" s="113">
        <f t="shared" ref="H50:AA50" si="27">(H29-H28-H27)/(H21/100)</f>
        <v>2.4250000000000003</v>
      </c>
      <c r="I50" s="113">
        <f t="shared" si="27"/>
        <v>2.4249999999999998</v>
      </c>
      <c r="J50" s="113">
        <f t="shared" si="27"/>
        <v>2.4249999999999998</v>
      </c>
      <c r="K50" s="113">
        <f t="shared" si="27"/>
        <v>2.4249999999999998</v>
      </c>
      <c r="L50" s="113">
        <f t="shared" si="27"/>
        <v>2.4250000000000003</v>
      </c>
      <c r="M50" s="113">
        <f t="shared" si="27"/>
        <v>2.4249999999999998</v>
      </c>
      <c r="N50" s="113">
        <f t="shared" si="27"/>
        <v>2.4249999999999998</v>
      </c>
      <c r="O50" s="113">
        <f t="shared" si="27"/>
        <v>2.4249999999999998</v>
      </c>
      <c r="P50" s="113">
        <f t="shared" si="27"/>
        <v>2.4249999999999998</v>
      </c>
      <c r="Q50" s="113">
        <f t="shared" si="27"/>
        <v>2.4249999999999998</v>
      </c>
      <c r="R50" s="113">
        <f t="shared" si="27"/>
        <v>2.4250000000000003</v>
      </c>
      <c r="S50" s="113">
        <f t="shared" si="27"/>
        <v>2.4249999999999998</v>
      </c>
      <c r="T50" s="113">
        <f t="shared" si="27"/>
        <v>2.4249999999999998</v>
      </c>
      <c r="U50" s="113">
        <f t="shared" si="27"/>
        <v>2.4249999999999998</v>
      </c>
      <c r="V50" s="113">
        <f t="shared" si="27"/>
        <v>2.4250000000000003</v>
      </c>
      <c r="W50" s="113">
        <f t="shared" si="27"/>
        <v>2.4249999999999998</v>
      </c>
      <c r="X50" s="113">
        <f t="shared" si="27"/>
        <v>2.4249999999999998</v>
      </c>
      <c r="Y50" s="113">
        <f t="shared" si="27"/>
        <v>2.4249999999999998</v>
      </c>
      <c r="Z50" s="113">
        <f t="shared" si="27"/>
        <v>2.4249999999999998</v>
      </c>
      <c r="AA50" s="113">
        <f t="shared" si="27"/>
        <v>2.4250000000000003</v>
      </c>
    </row>
    <row r="51" spans="1:27" ht="34.5" customHeight="1" x14ac:dyDescent="0.25">
      <c r="A51" s="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27" ht="35.1" customHeight="1" x14ac:dyDescent="0.25">
      <c r="A52" s="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27" x14ac:dyDescent="0.25">
      <c r="A53" s="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27" x14ac:dyDescent="0.25">
      <c r="A54" s="3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27" x14ac:dyDescent="0.25">
      <c r="A55" s="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27" x14ac:dyDescent="0.25">
      <c r="A56" s="3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27" x14ac:dyDescent="0.25">
      <c r="A57" s="3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27" x14ac:dyDescent="0.25">
      <c r="A58" s="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27" x14ac:dyDescent="0.25">
      <c r="A59" s="3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27" x14ac:dyDescent="0.25">
      <c r="A60" s="3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27" x14ac:dyDescent="0.25">
      <c r="A61" s="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27" x14ac:dyDescent="0.25">
      <c r="A62" s="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27" x14ac:dyDescent="0.25">
      <c r="A63" s="3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27" x14ac:dyDescent="0.25">
      <c r="A64" s="3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x14ac:dyDescent="0.25">
      <c r="A65" s="3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5">
      <c r="A66" s="3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x14ac:dyDescent="0.25">
      <c r="A67" s="3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x14ac:dyDescent="0.25">
      <c r="A68" s="3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x14ac:dyDescent="0.25">
      <c r="A69" s="3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x14ac:dyDescent="0.25">
      <c r="A70" s="3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x14ac:dyDescent="0.25">
      <c r="A71" s="3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x14ac:dyDescent="0.25">
      <c r="A72" s="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x14ac:dyDescent="0.25">
      <c r="A73" s="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x14ac:dyDescent="0.25">
      <c r="A74" s="3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x14ac:dyDescent="0.25">
      <c r="A75" s="3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x14ac:dyDescent="0.25">
      <c r="A76" s="3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x14ac:dyDescent="0.25">
      <c r="A77" s="3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x14ac:dyDescent="0.25">
      <c r="A78" s="3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x14ac:dyDescent="0.25">
      <c r="A79" s="3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x14ac:dyDescent="0.25">
      <c r="A80" s="3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x14ac:dyDescent="0.25">
      <c r="A81" s="3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x14ac:dyDescent="0.25">
      <c r="A82" s="3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x14ac:dyDescent="0.25">
      <c r="A83" s="3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x14ac:dyDescent="0.25">
      <c r="A84" s="3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x14ac:dyDescent="0.25">
      <c r="A85" s="3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x14ac:dyDescent="0.25">
      <c r="A86" s="3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x14ac:dyDescent="0.25">
      <c r="A87" s="3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x14ac:dyDescent="0.25">
      <c r="A88" s="3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</sheetData>
  <mergeCells count="54">
    <mergeCell ref="A7:F7"/>
    <mergeCell ref="A1:AA3"/>
    <mergeCell ref="A4:F5"/>
    <mergeCell ref="G4:G5"/>
    <mergeCell ref="H4:AA4"/>
    <mergeCell ref="A6:F6"/>
    <mergeCell ref="A21:F21"/>
    <mergeCell ref="A8:A19"/>
    <mergeCell ref="B8:B18"/>
    <mergeCell ref="C8:F8"/>
    <mergeCell ref="C9:F9"/>
    <mergeCell ref="C10:F10"/>
    <mergeCell ref="C11:F11"/>
    <mergeCell ref="C12:F12"/>
    <mergeCell ref="C13:C14"/>
    <mergeCell ref="D13:F13"/>
    <mergeCell ref="D15:E15"/>
    <mergeCell ref="C16:F16"/>
    <mergeCell ref="C17:F17"/>
    <mergeCell ref="C18:F18"/>
    <mergeCell ref="B19:F19"/>
    <mergeCell ref="A20:F20"/>
    <mergeCell ref="A22:F22"/>
    <mergeCell ref="A23:A29"/>
    <mergeCell ref="B23:B26"/>
    <mergeCell ref="F23:F26"/>
    <mergeCell ref="B27:B28"/>
    <mergeCell ref="C27:F27"/>
    <mergeCell ref="C28:F28"/>
    <mergeCell ref="B29:F29"/>
    <mergeCell ref="C37:F37"/>
    <mergeCell ref="A46:F46"/>
    <mergeCell ref="A47:B48"/>
    <mergeCell ref="A30:F30"/>
    <mergeCell ref="B31:F31"/>
    <mergeCell ref="A32:F32"/>
    <mergeCell ref="A33:F33"/>
    <mergeCell ref="A34:F34"/>
    <mergeCell ref="C47:F47"/>
    <mergeCell ref="C48:F48"/>
    <mergeCell ref="A49:F49"/>
    <mergeCell ref="A50:F50"/>
    <mergeCell ref="B38:F38"/>
    <mergeCell ref="A39:F39"/>
    <mergeCell ref="A40:F40"/>
    <mergeCell ref="A43:F43"/>
    <mergeCell ref="A44:F44"/>
    <mergeCell ref="A45:F45"/>
    <mergeCell ref="A41:F41"/>
    <mergeCell ref="A42:F42"/>
    <mergeCell ref="A35:A38"/>
    <mergeCell ref="B35:B37"/>
    <mergeCell ref="C35:F35"/>
    <mergeCell ref="C36:F36"/>
  </mergeCells>
  <conditionalFormatting sqref="G6:G50">
    <cfRule type="cellIs" dxfId="54" priority="51" operator="lessThan">
      <formula>0</formula>
    </cfRule>
  </conditionalFormatting>
  <conditionalFormatting sqref="G6:G50">
    <cfRule type="expression" dxfId="53" priority="50">
      <formula>G$6&lt;0</formula>
    </cfRule>
  </conditionalFormatting>
  <conditionalFormatting sqref="H6:H50">
    <cfRule type="cellIs" dxfId="52" priority="43" operator="lessThan">
      <formula>0</formula>
    </cfRule>
  </conditionalFormatting>
  <conditionalFormatting sqref="H6:H50">
    <cfRule type="expression" dxfId="51" priority="42">
      <formula>H$6&lt;0</formula>
    </cfRule>
  </conditionalFormatting>
  <conditionalFormatting sqref="I6:I50">
    <cfRule type="cellIs" dxfId="50" priority="41" operator="lessThan">
      <formula>0</formula>
    </cfRule>
  </conditionalFormatting>
  <conditionalFormatting sqref="I6:I50">
    <cfRule type="expression" dxfId="49" priority="40">
      <formula>I$6&lt;0</formula>
    </cfRule>
  </conditionalFormatting>
  <conditionalFormatting sqref="J6:J50">
    <cfRule type="cellIs" dxfId="48" priority="39" operator="lessThan">
      <formula>0</formula>
    </cfRule>
  </conditionalFormatting>
  <conditionalFormatting sqref="J6:J50">
    <cfRule type="expression" dxfId="47" priority="38">
      <formula>J$6&lt;0</formula>
    </cfRule>
  </conditionalFormatting>
  <conditionalFormatting sqref="K6:K50">
    <cfRule type="cellIs" dxfId="46" priority="37" operator="lessThan">
      <formula>0</formula>
    </cfRule>
  </conditionalFormatting>
  <conditionalFormatting sqref="K6:K50">
    <cfRule type="expression" dxfId="45" priority="36">
      <formula>K$6&lt;0</formula>
    </cfRule>
  </conditionalFormatting>
  <conditionalFormatting sqref="L6:L50 M35">
    <cfRule type="cellIs" dxfId="44" priority="35" operator="lessThan">
      <formula>0</formula>
    </cfRule>
  </conditionalFormatting>
  <conditionalFormatting sqref="L6:L50 M35">
    <cfRule type="expression" dxfId="43" priority="34">
      <formula>L$6&lt;0</formula>
    </cfRule>
  </conditionalFormatting>
  <conditionalFormatting sqref="M6:M34 M36:M50">
    <cfRule type="cellIs" dxfId="42" priority="33" operator="lessThan">
      <formula>0</formula>
    </cfRule>
  </conditionalFormatting>
  <conditionalFormatting sqref="M6:M34 M36:M50">
    <cfRule type="expression" dxfId="41" priority="32">
      <formula>M$6&lt;0</formula>
    </cfRule>
  </conditionalFormatting>
  <conditionalFormatting sqref="N6:N50">
    <cfRule type="cellIs" dxfId="40" priority="31" operator="lessThan">
      <formula>0</formula>
    </cfRule>
  </conditionalFormatting>
  <conditionalFormatting sqref="N6:N50">
    <cfRule type="expression" dxfId="39" priority="30">
      <formula>N$6&lt;0</formula>
    </cfRule>
  </conditionalFormatting>
  <conditionalFormatting sqref="O6:O50">
    <cfRule type="cellIs" dxfId="38" priority="29" operator="lessThan">
      <formula>0</formula>
    </cfRule>
  </conditionalFormatting>
  <conditionalFormatting sqref="O6:O50">
    <cfRule type="expression" dxfId="37" priority="28">
      <formula>O$6&lt;0</formula>
    </cfRule>
  </conditionalFormatting>
  <conditionalFormatting sqref="P6:P50 Q35">
    <cfRule type="cellIs" dxfId="36" priority="27" operator="lessThan">
      <formula>0</formula>
    </cfRule>
  </conditionalFormatting>
  <conditionalFormatting sqref="P6:P50 Q35">
    <cfRule type="expression" dxfId="35" priority="26">
      <formula>P$6&lt;0</formula>
    </cfRule>
  </conditionalFormatting>
  <conditionalFormatting sqref="Q6:Q34 Q36:Q50">
    <cfRule type="cellIs" dxfId="34" priority="25" operator="lessThan">
      <formula>0</formula>
    </cfRule>
  </conditionalFormatting>
  <conditionalFormatting sqref="Q6:Q34 Q36:Q50">
    <cfRule type="expression" dxfId="33" priority="24">
      <formula>Q$6&lt;0</formula>
    </cfRule>
  </conditionalFormatting>
  <conditionalFormatting sqref="R6:R50">
    <cfRule type="cellIs" dxfId="32" priority="23" operator="lessThan">
      <formula>0</formula>
    </cfRule>
  </conditionalFormatting>
  <conditionalFormatting sqref="R6:R50">
    <cfRule type="expression" dxfId="31" priority="22">
      <formula>R$6&lt;0</formula>
    </cfRule>
  </conditionalFormatting>
  <conditionalFormatting sqref="S6:S50">
    <cfRule type="cellIs" dxfId="30" priority="21" operator="lessThan">
      <formula>0</formula>
    </cfRule>
  </conditionalFormatting>
  <conditionalFormatting sqref="S6:S50">
    <cfRule type="expression" dxfId="29" priority="20">
      <formula>S$6&lt;0</formula>
    </cfRule>
  </conditionalFormatting>
  <conditionalFormatting sqref="T6:T50">
    <cfRule type="cellIs" dxfId="28" priority="19" operator="lessThan">
      <formula>0</formula>
    </cfRule>
  </conditionalFormatting>
  <conditionalFormatting sqref="T6:T50">
    <cfRule type="expression" dxfId="27" priority="18">
      <formula>T$6&lt;0</formula>
    </cfRule>
  </conditionalFormatting>
  <conditionalFormatting sqref="U6:U50">
    <cfRule type="cellIs" dxfId="26" priority="17" operator="lessThan">
      <formula>0</formula>
    </cfRule>
  </conditionalFormatting>
  <conditionalFormatting sqref="U6:U50">
    <cfRule type="expression" dxfId="25" priority="16">
      <formula>U$6&lt;0</formula>
    </cfRule>
  </conditionalFormatting>
  <conditionalFormatting sqref="V6:V50">
    <cfRule type="cellIs" dxfId="24" priority="15" operator="lessThan">
      <formula>0</formula>
    </cfRule>
  </conditionalFormatting>
  <conditionalFormatting sqref="V6:V50">
    <cfRule type="expression" dxfId="23" priority="14">
      <formula>V$6&lt;0</formula>
    </cfRule>
  </conditionalFormatting>
  <conditionalFormatting sqref="W6:W50 X35:Z35">
    <cfRule type="cellIs" dxfId="22" priority="13" operator="lessThan">
      <formula>0</formula>
    </cfRule>
  </conditionalFormatting>
  <conditionalFormatting sqref="W6:W50 X35:Z35">
    <cfRule type="expression" dxfId="21" priority="12">
      <formula>W$6&lt;0</formula>
    </cfRule>
  </conditionalFormatting>
  <conditionalFormatting sqref="X6:X34 X36:X50 Y42:AA42 G42:W42">
    <cfRule type="cellIs" dxfId="20" priority="11" operator="lessThan">
      <formula>0</formula>
    </cfRule>
  </conditionalFormatting>
  <conditionalFormatting sqref="X6:X34 X36:X50 Y42:AA42 G42:W42">
    <cfRule type="expression" dxfId="19" priority="10">
      <formula>G$6&lt;0</formula>
    </cfRule>
  </conditionalFormatting>
  <conditionalFormatting sqref="Y6:Y34 Y36:Y50">
    <cfRule type="cellIs" dxfId="18" priority="9" operator="lessThan">
      <formula>0</formula>
    </cfRule>
  </conditionalFormatting>
  <conditionalFormatting sqref="Y6:Y34 Y36:Y50">
    <cfRule type="expression" dxfId="17" priority="8">
      <formula>Y$6&lt;0</formula>
    </cfRule>
  </conditionalFormatting>
  <conditionalFormatting sqref="Z6:Z34 Z36:Z50">
    <cfRule type="cellIs" dxfId="16" priority="7" operator="lessThan">
      <formula>0</formula>
    </cfRule>
  </conditionalFormatting>
  <conditionalFormatting sqref="Z6:Z34 Z36:Z50">
    <cfRule type="expression" dxfId="15" priority="6">
      <formula>Z$6&lt;0</formula>
    </cfRule>
  </conditionalFormatting>
  <conditionalFormatting sqref="AA6:AA50">
    <cfRule type="cellIs" dxfId="14" priority="5" operator="lessThan">
      <formula>0</formula>
    </cfRule>
  </conditionalFormatting>
  <conditionalFormatting sqref="AA6:AA50">
    <cfRule type="expression" dxfId="13" priority="4">
      <formula>AA$6&lt;0</formula>
    </cfRule>
  </conditionalFormatting>
  <conditionalFormatting sqref="G42:AA42">
    <cfRule type="containsText" dxfId="12" priority="3" operator="containsText" text="Ja">
      <formula>NOT(ISERROR(SEARCH("Ja",G42)))</formula>
    </cfRule>
    <cfRule type="containsText" dxfId="11" priority="2" operator="containsText" text="Nein">
      <formula>NOT(ISERROR(SEARCH("Nein",G42)))</formula>
    </cfRule>
    <cfRule type="containsText" dxfId="10" priority="1" operator="containsText" text="Prüfen">
      <formula>NOT(ISERROR(SEARCH("Prüfen",G42)))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topLeftCell="A34" zoomScale="55" zoomScaleNormal="55" workbookViewId="0">
      <selection activeCell="G13" sqref="G13"/>
    </sheetView>
  </sheetViews>
  <sheetFormatPr baseColWidth="10" defaultRowHeight="15" x14ac:dyDescent="0.25"/>
  <cols>
    <col min="1" max="1" width="26.5703125" style="4" customWidth="1"/>
    <col min="2" max="2" width="32.42578125" customWidth="1"/>
    <col min="3" max="3" width="51.85546875" customWidth="1"/>
    <col min="4" max="17" width="10.7109375" customWidth="1"/>
  </cols>
  <sheetData>
    <row r="1" spans="1:27" ht="34.5" customHeight="1" x14ac:dyDescent="0.25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1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ht="1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s="5" customFormat="1" ht="30" customHeight="1" x14ac:dyDescent="0.25">
      <c r="A4" s="86"/>
      <c r="B4" s="87"/>
      <c r="C4" s="87"/>
      <c r="D4" s="87"/>
      <c r="E4" s="87"/>
      <c r="F4" s="88"/>
      <c r="G4" s="92" t="s">
        <v>18</v>
      </c>
      <c r="H4" s="47" t="s">
        <v>9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</row>
    <row r="5" spans="1:27" ht="30" customHeight="1" x14ac:dyDescent="0.25">
      <c r="A5" s="89"/>
      <c r="B5" s="90"/>
      <c r="C5" s="90"/>
      <c r="D5" s="90"/>
      <c r="E5" s="90"/>
      <c r="F5" s="91"/>
      <c r="G5" s="93"/>
      <c r="H5" s="14">
        <v>1</v>
      </c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>
        <v>9</v>
      </c>
      <c r="Q5" s="14">
        <v>10</v>
      </c>
      <c r="R5" s="16">
        <v>11</v>
      </c>
      <c r="S5" s="16">
        <v>12</v>
      </c>
      <c r="T5" s="16">
        <v>13</v>
      </c>
      <c r="U5" s="16">
        <v>14</v>
      </c>
      <c r="V5" s="16">
        <v>15</v>
      </c>
      <c r="W5" s="27">
        <v>16</v>
      </c>
      <c r="X5" s="27">
        <v>17</v>
      </c>
      <c r="Y5" s="27">
        <v>18</v>
      </c>
      <c r="Z5" s="27">
        <v>19</v>
      </c>
      <c r="AA5" s="27">
        <v>20</v>
      </c>
    </row>
    <row r="6" spans="1:27" s="4" customFormat="1" ht="30" customHeight="1" x14ac:dyDescent="0.25">
      <c r="A6" s="99" t="s">
        <v>2</v>
      </c>
      <c r="B6" s="100"/>
      <c r="C6" s="100"/>
      <c r="D6" s="100"/>
      <c r="E6" s="100"/>
      <c r="F6" s="101"/>
      <c r="G6" s="19">
        <v>500000</v>
      </c>
      <c r="H6" s="19">
        <f>G43</f>
        <v>504971.98749999999</v>
      </c>
      <c r="I6" s="19">
        <f t="shared" ref="I6:Q6" si="0">H43</f>
        <v>510023.27944362187</v>
      </c>
      <c r="J6" s="19">
        <f t="shared" si="0"/>
        <v>515155.14075656753</v>
      </c>
      <c r="K6" s="19">
        <f t="shared" si="0"/>
        <v>520368.85654041998</v>
      </c>
      <c r="L6" s="19">
        <f t="shared" si="0"/>
        <v>525665.73239445384</v>
      </c>
      <c r="M6" s="19">
        <f t="shared" si="0"/>
        <v>531047.09474257845</v>
      </c>
      <c r="N6" s="19">
        <f t="shared" si="0"/>
        <v>536514.29116549634</v>
      </c>
      <c r="O6" s="19">
        <f t="shared" si="0"/>
        <v>542068.69073815888</v>
      </c>
      <c r="P6" s="19">
        <f t="shared" si="0"/>
        <v>547711.68437260529</v>
      </c>
      <c r="Q6" s="19">
        <f t="shared" si="0"/>
        <v>553444.68516626942</v>
      </c>
      <c r="R6" s="19">
        <f t="shared" ref="R6" si="1">Q43</f>
        <v>559269.12875584268</v>
      </c>
      <c r="S6" s="19">
        <f t="shared" ref="S6" si="2">R43</f>
        <v>565186.47367678047</v>
      </c>
      <c r="T6" s="19">
        <f t="shared" ref="T6" si="3">S43</f>
        <v>571198.20172854362</v>
      </c>
      <c r="U6" s="19">
        <f t="shared" ref="U6" si="4">T43</f>
        <v>577305.8183456643</v>
      </c>
      <c r="V6" s="19">
        <f t="shared" ref="V6" si="5">U43</f>
        <v>583510.85297473229</v>
      </c>
      <c r="W6" s="19">
        <f t="shared" ref="W6" si="6">V43</f>
        <v>589814.85945739248</v>
      </c>
      <c r="X6" s="19">
        <f t="shared" ref="X6" si="7">W43</f>
        <v>596219.41641945275</v>
      </c>
      <c r="Y6" s="19">
        <f t="shared" ref="Y6" si="8">X43</f>
        <v>602726.12766619714</v>
      </c>
      <c r="Z6" s="19">
        <f t="shared" ref="Z6" si="9">Y43</f>
        <v>609336.62258400489</v>
      </c>
      <c r="AA6" s="19">
        <f t="shared" ref="AA6" si="10">Z43</f>
        <v>616052.5565483754</v>
      </c>
    </row>
    <row r="7" spans="1:27" ht="30" customHeight="1" x14ac:dyDescent="0.25">
      <c r="A7" s="47"/>
      <c r="B7" s="48"/>
      <c r="C7" s="48"/>
      <c r="D7" s="48"/>
      <c r="E7" s="48"/>
      <c r="F7" s="49"/>
      <c r="G7" s="6"/>
      <c r="H7" s="6"/>
      <c r="I7" s="6"/>
      <c r="J7" s="6"/>
      <c r="K7" s="6"/>
      <c r="L7" s="6"/>
      <c r="M7" s="6"/>
      <c r="N7" s="6"/>
      <c r="O7" s="6"/>
      <c r="P7" s="6"/>
      <c r="Q7" s="14"/>
      <c r="R7" s="16"/>
      <c r="S7" s="16"/>
      <c r="T7" s="16"/>
      <c r="U7" s="2"/>
      <c r="V7" s="2"/>
      <c r="W7" s="2"/>
      <c r="X7" s="2"/>
      <c r="Y7" s="2"/>
      <c r="Z7" s="2"/>
      <c r="AA7" s="2"/>
    </row>
    <row r="8" spans="1:27" ht="30" customHeight="1" x14ac:dyDescent="0.25">
      <c r="A8" s="50" t="s">
        <v>29</v>
      </c>
      <c r="B8" s="44" t="s">
        <v>8</v>
      </c>
      <c r="C8" s="43" t="s">
        <v>3</v>
      </c>
      <c r="D8" s="43"/>
      <c r="E8" s="43"/>
      <c r="F8" s="43"/>
      <c r="G8" s="6">
        <v>500</v>
      </c>
      <c r="H8" s="6">
        <f t="shared" ref="H8:H13" si="11">$G8</f>
        <v>500</v>
      </c>
      <c r="I8" s="6">
        <f t="shared" ref="I8:AA13" si="12">$G8</f>
        <v>500</v>
      </c>
      <c r="J8" s="6">
        <f t="shared" si="12"/>
        <v>500</v>
      </c>
      <c r="K8" s="6">
        <f t="shared" si="12"/>
        <v>500</v>
      </c>
      <c r="L8" s="6">
        <f t="shared" si="12"/>
        <v>500</v>
      </c>
      <c r="M8" s="6">
        <f t="shared" si="12"/>
        <v>500</v>
      </c>
      <c r="N8" s="6">
        <f t="shared" si="12"/>
        <v>500</v>
      </c>
      <c r="O8" s="6">
        <f t="shared" si="12"/>
        <v>500</v>
      </c>
      <c r="P8" s="6">
        <f t="shared" si="12"/>
        <v>500</v>
      </c>
      <c r="Q8" s="6">
        <f t="shared" si="12"/>
        <v>500</v>
      </c>
      <c r="R8" s="6">
        <f t="shared" si="12"/>
        <v>500</v>
      </c>
      <c r="S8" s="6">
        <f t="shared" si="12"/>
        <v>500</v>
      </c>
      <c r="T8" s="6">
        <f t="shared" si="12"/>
        <v>500</v>
      </c>
      <c r="U8" s="6">
        <f t="shared" si="12"/>
        <v>500</v>
      </c>
      <c r="V8" s="6">
        <f t="shared" si="12"/>
        <v>500</v>
      </c>
      <c r="W8" s="6">
        <f t="shared" si="12"/>
        <v>500</v>
      </c>
      <c r="X8" s="6">
        <f t="shared" si="12"/>
        <v>500</v>
      </c>
      <c r="Y8" s="6">
        <f t="shared" si="12"/>
        <v>500</v>
      </c>
      <c r="Z8" s="6">
        <f t="shared" si="12"/>
        <v>500</v>
      </c>
      <c r="AA8" s="6">
        <f t="shared" si="12"/>
        <v>500</v>
      </c>
    </row>
    <row r="9" spans="1:27" ht="30" customHeight="1" x14ac:dyDescent="0.25">
      <c r="A9" s="50"/>
      <c r="B9" s="44"/>
      <c r="C9" s="56" t="s">
        <v>0</v>
      </c>
      <c r="D9" s="56"/>
      <c r="E9" s="56"/>
      <c r="F9" s="56"/>
      <c r="G9" s="7">
        <v>500</v>
      </c>
      <c r="H9" s="6">
        <f t="shared" si="11"/>
        <v>500</v>
      </c>
      <c r="I9" s="6">
        <f t="shared" si="12"/>
        <v>500</v>
      </c>
      <c r="J9" s="6">
        <f t="shared" si="12"/>
        <v>500</v>
      </c>
      <c r="K9" s="6">
        <f t="shared" si="12"/>
        <v>500</v>
      </c>
      <c r="L9" s="6">
        <f t="shared" si="12"/>
        <v>500</v>
      </c>
      <c r="M9" s="6">
        <f t="shared" si="12"/>
        <v>500</v>
      </c>
      <c r="N9" s="6">
        <f t="shared" si="12"/>
        <v>500</v>
      </c>
      <c r="O9" s="6">
        <f t="shared" si="12"/>
        <v>500</v>
      </c>
      <c r="P9" s="6">
        <f t="shared" si="12"/>
        <v>500</v>
      </c>
      <c r="Q9" s="6">
        <f t="shared" si="12"/>
        <v>500</v>
      </c>
      <c r="R9" s="6">
        <f t="shared" si="12"/>
        <v>500</v>
      </c>
      <c r="S9" s="6">
        <f t="shared" si="12"/>
        <v>500</v>
      </c>
      <c r="T9" s="6">
        <f t="shared" si="12"/>
        <v>500</v>
      </c>
      <c r="U9" s="6">
        <f t="shared" si="12"/>
        <v>500</v>
      </c>
      <c r="V9" s="6">
        <f t="shared" si="12"/>
        <v>500</v>
      </c>
      <c r="W9" s="6">
        <f t="shared" si="12"/>
        <v>500</v>
      </c>
      <c r="X9" s="6">
        <f t="shared" si="12"/>
        <v>500</v>
      </c>
      <c r="Y9" s="6">
        <f t="shared" si="12"/>
        <v>500</v>
      </c>
      <c r="Z9" s="6">
        <f t="shared" si="12"/>
        <v>500</v>
      </c>
      <c r="AA9" s="6">
        <f t="shared" si="12"/>
        <v>500</v>
      </c>
    </row>
    <row r="10" spans="1:27" ht="30" customHeight="1" x14ac:dyDescent="0.25">
      <c r="A10" s="50"/>
      <c r="B10" s="44"/>
      <c r="C10" s="56" t="s">
        <v>13</v>
      </c>
      <c r="D10" s="56"/>
      <c r="E10" s="56"/>
      <c r="F10" s="56"/>
      <c r="G10" s="7">
        <v>500</v>
      </c>
      <c r="H10" s="6">
        <f t="shared" si="11"/>
        <v>500</v>
      </c>
      <c r="I10" s="6">
        <f t="shared" si="12"/>
        <v>500</v>
      </c>
      <c r="J10" s="6">
        <f t="shared" si="12"/>
        <v>500</v>
      </c>
      <c r="K10" s="6">
        <f t="shared" si="12"/>
        <v>500</v>
      </c>
      <c r="L10" s="6">
        <f t="shared" si="12"/>
        <v>500</v>
      </c>
      <c r="M10" s="6">
        <f t="shared" si="12"/>
        <v>500</v>
      </c>
      <c r="N10" s="6">
        <f t="shared" si="12"/>
        <v>500</v>
      </c>
      <c r="O10" s="6">
        <f t="shared" si="12"/>
        <v>500</v>
      </c>
      <c r="P10" s="6">
        <f t="shared" si="12"/>
        <v>500</v>
      </c>
      <c r="Q10" s="6">
        <f t="shared" si="12"/>
        <v>500</v>
      </c>
      <c r="R10" s="6">
        <f t="shared" si="12"/>
        <v>500</v>
      </c>
      <c r="S10" s="6">
        <f t="shared" si="12"/>
        <v>500</v>
      </c>
      <c r="T10" s="6">
        <f t="shared" si="12"/>
        <v>500</v>
      </c>
      <c r="U10" s="6">
        <f t="shared" si="12"/>
        <v>500</v>
      </c>
      <c r="V10" s="6">
        <f t="shared" si="12"/>
        <v>500</v>
      </c>
      <c r="W10" s="6">
        <f t="shared" si="12"/>
        <v>500</v>
      </c>
      <c r="X10" s="6">
        <f t="shared" si="12"/>
        <v>500</v>
      </c>
      <c r="Y10" s="6">
        <f t="shared" si="12"/>
        <v>500</v>
      </c>
      <c r="Z10" s="6">
        <f t="shared" si="12"/>
        <v>500</v>
      </c>
      <c r="AA10" s="6">
        <f t="shared" si="12"/>
        <v>500</v>
      </c>
    </row>
    <row r="11" spans="1:27" ht="30" customHeight="1" x14ac:dyDescent="0.25">
      <c r="A11" s="50"/>
      <c r="B11" s="44"/>
      <c r="C11" s="56" t="s">
        <v>11</v>
      </c>
      <c r="D11" s="56"/>
      <c r="E11" s="56"/>
      <c r="F11" s="56"/>
      <c r="G11" s="7">
        <v>100</v>
      </c>
      <c r="H11" s="6">
        <f t="shared" si="11"/>
        <v>100</v>
      </c>
      <c r="I11" s="6">
        <f t="shared" si="12"/>
        <v>100</v>
      </c>
      <c r="J11" s="6">
        <f t="shared" si="12"/>
        <v>100</v>
      </c>
      <c r="K11" s="6">
        <f t="shared" si="12"/>
        <v>100</v>
      </c>
      <c r="L11" s="6">
        <f t="shared" si="12"/>
        <v>100</v>
      </c>
      <c r="M11" s="6">
        <f t="shared" si="12"/>
        <v>100</v>
      </c>
      <c r="N11" s="6">
        <f t="shared" si="12"/>
        <v>100</v>
      </c>
      <c r="O11" s="6">
        <f t="shared" si="12"/>
        <v>100</v>
      </c>
      <c r="P11" s="6">
        <f t="shared" si="12"/>
        <v>100</v>
      </c>
      <c r="Q11" s="6">
        <f t="shared" si="12"/>
        <v>100</v>
      </c>
      <c r="R11" s="6">
        <f t="shared" si="12"/>
        <v>100</v>
      </c>
      <c r="S11" s="6">
        <f t="shared" si="12"/>
        <v>100</v>
      </c>
      <c r="T11" s="6">
        <f t="shared" si="12"/>
        <v>100</v>
      </c>
      <c r="U11" s="6">
        <f t="shared" si="12"/>
        <v>100</v>
      </c>
      <c r="V11" s="6">
        <f t="shared" si="12"/>
        <v>100</v>
      </c>
      <c r="W11" s="6">
        <f t="shared" si="12"/>
        <v>100</v>
      </c>
      <c r="X11" s="6">
        <f t="shared" si="12"/>
        <v>100</v>
      </c>
      <c r="Y11" s="6">
        <f t="shared" si="12"/>
        <v>100</v>
      </c>
      <c r="Z11" s="6">
        <f t="shared" si="12"/>
        <v>100</v>
      </c>
      <c r="AA11" s="6">
        <f t="shared" si="12"/>
        <v>100</v>
      </c>
    </row>
    <row r="12" spans="1:27" ht="30" customHeight="1" x14ac:dyDescent="0.25">
      <c r="A12" s="50"/>
      <c r="B12" s="44"/>
      <c r="C12" s="43" t="s">
        <v>1</v>
      </c>
      <c r="D12" s="43"/>
      <c r="E12" s="43"/>
      <c r="F12" s="43"/>
      <c r="G12" s="6">
        <v>100</v>
      </c>
      <c r="H12" s="6">
        <f t="shared" si="11"/>
        <v>100</v>
      </c>
      <c r="I12" s="6">
        <f t="shared" si="12"/>
        <v>100</v>
      </c>
      <c r="J12" s="6">
        <f t="shared" si="12"/>
        <v>100</v>
      </c>
      <c r="K12" s="6">
        <f t="shared" si="12"/>
        <v>100</v>
      </c>
      <c r="L12" s="6">
        <f t="shared" si="12"/>
        <v>100</v>
      </c>
      <c r="M12" s="6">
        <f t="shared" si="12"/>
        <v>100</v>
      </c>
      <c r="N12" s="6">
        <f t="shared" si="12"/>
        <v>100</v>
      </c>
      <c r="O12" s="6">
        <f t="shared" si="12"/>
        <v>100</v>
      </c>
      <c r="P12" s="6">
        <f t="shared" si="12"/>
        <v>100</v>
      </c>
      <c r="Q12" s="6">
        <f t="shared" si="12"/>
        <v>100</v>
      </c>
      <c r="R12" s="6">
        <f t="shared" si="12"/>
        <v>100</v>
      </c>
      <c r="S12" s="6">
        <f t="shared" si="12"/>
        <v>100</v>
      </c>
      <c r="T12" s="6">
        <f t="shared" si="12"/>
        <v>100</v>
      </c>
      <c r="U12" s="6">
        <f t="shared" si="12"/>
        <v>100</v>
      </c>
      <c r="V12" s="6">
        <f t="shared" si="12"/>
        <v>100</v>
      </c>
      <c r="W12" s="6">
        <f t="shared" si="12"/>
        <v>100</v>
      </c>
      <c r="X12" s="6">
        <f t="shared" si="12"/>
        <v>100</v>
      </c>
      <c r="Y12" s="6">
        <f t="shared" si="12"/>
        <v>100</v>
      </c>
      <c r="Z12" s="6">
        <f t="shared" si="12"/>
        <v>100</v>
      </c>
      <c r="AA12" s="6">
        <f t="shared" si="12"/>
        <v>100</v>
      </c>
    </row>
    <row r="13" spans="1:27" ht="30" customHeight="1" x14ac:dyDescent="0.25">
      <c r="A13" s="50"/>
      <c r="B13" s="44"/>
      <c r="C13" s="43" t="s">
        <v>14</v>
      </c>
      <c r="D13" s="43" t="s">
        <v>15</v>
      </c>
      <c r="E13" s="43"/>
      <c r="F13" s="43"/>
      <c r="G13" s="6">
        <v>160</v>
      </c>
      <c r="H13" s="6">
        <f t="shared" si="11"/>
        <v>160</v>
      </c>
      <c r="I13" s="6">
        <f t="shared" si="12"/>
        <v>160</v>
      </c>
      <c r="J13" s="6">
        <f t="shared" si="12"/>
        <v>160</v>
      </c>
      <c r="K13" s="6">
        <f t="shared" si="12"/>
        <v>160</v>
      </c>
      <c r="L13" s="6">
        <f t="shared" si="12"/>
        <v>160</v>
      </c>
      <c r="M13" s="6">
        <f t="shared" si="12"/>
        <v>160</v>
      </c>
      <c r="N13" s="6">
        <f t="shared" si="12"/>
        <v>160</v>
      </c>
      <c r="O13" s="6">
        <f t="shared" si="12"/>
        <v>160</v>
      </c>
      <c r="P13" s="6">
        <f t="shared" si="12"/>
        <v>160</v>
      </c>
      <c r="Q13" s="6">
        <f t="shared" si="12"/>
        <v>160</v>
      </c>
      <c r="R13" s="6">
        <f t="shared" si="12"/>
        <v>160</v>
      </c>
      <c r="S13" s="6">
        <f t="shared" si="12"/>
        <v>160</v>
      </c>
      <c r="T13" s="6">
        <f t="shared" si="12"/>
        <v>160</v>
      </c>
      <c r="U13" s="6">
        <f t="shared" si="12"/>
        <v>160</v>
      </c>
      <c r="V13" s="6">
        <f t="shared" si="12"/>
        <v>160</v>
      </c>
      <c r="W13" s="6">
        <f t="shared" si="12"/>
        <v>160</v>
      </c>
      <c r="X13" s="6">
        <f t="shared" si="12"/>
        <v>160</v>
      </c>
      <c r="Y13" s="6">
        <f t="shared" si="12"/>
        <v>160</v>
      </c>
      <c r="Z13" s="6">
        <f t="shared" si="12"/>
        <v>160</v>
      </c>
      <c r="AA13" s="6">
        <f t="shared" si="12"/>
        <v>160</v>
      </c>
    </row>
    <row r="14" spans="1:27" ht="30" customHeight="1" x14ac:dyDescent="0.25">
      <c r="A14" s="50"/>
      <c r="B14" s="44"/>
      <c r="C14" s="43"/>
      <c r="D14" s="32" t="s">
        <v>56</v>
      </c>
      <c r="E14" s="32" t="s">
        <v>55</v>
      </c>
      <c r="F14" s="31">
        <v>0.1</v>
      </c>
      <c r="G14" s="6">
        <f>G6/100*$F$14</f>
        <v>500</v>
      </c>
      <c r="H14" s="6">
        <f t="shared" ref="H14:AA14" si="13">H6/100*$F$14</f>
        <v>504.97198750000001</v>
      </c>
      <c r="I14" s="6">
        <f t="shared" si="13"/>
        <v>510.0232794436219</v>
      </c>
      <c r="J14" s="6">
        <f t="shared" si="13"/>
        <v>515.15514075656756</v>
      </c>
      <c r="K14" s="6">
        <f t="shared" si="13"/>
        <v>520.36885654041998</v>
      </c>
      <c r="L14" s="6">
        <f t="shared" si="13"/>
        <v>525.66573239445393</v>
      </c>
      <c r="M14" s="6">
        <f t="shared" si="13"/>
        <v>531.04709474257845</v>
      </c>
      <c r="N14" s="6">
        <f t="shared" si="13"/>
        <v>536.51429116549639</v>
      </c>
      <c r="O14" s="6">
        <f t="shared" si="13"/>
        <v>542.06869073815892</v>
      </c>
      <c r="P14" s="6">
        <f t="shared" si="13"/>
        <v>547.7116843726053</v>
      </c>
      <c r="Q14" s="6">
        <f t="shared" si="13"/>
        <v>553.44468516626944</v>
      </c>
      <c r="R14" s="6">
        <f t="shared" si="13"/>
        <v>559.26912875584264</v>
      </c>
      <c r="S14" s="6">
        <f t="shared" si="13"/>
        <v>565.18647367678057</v>
      </c>
      <c r="T14" s="6">
        <f t="shared" si="13"/>
        <v>571.19820172854361</v>
      </c>
      <c r="U14" s="6">
        <f t="shared" si="13"/>
        <v>577.30581834566431</v>
      </c>
      <c r="V14" s="6">
        <f t="shared" si="13"/>
        <v>583.5108529747323</v>
      </c>
      <c r="W14" s="6">
        <f t="shared" si="13"/>
        <v>589.81485945739257</v>
      </c>
      <c r="X14" s="6">
        <f t="shared" si="13"/>
        <v>596.21941641945284</v>
      </c>
      <c r="Y14" s="6">
        <f t="shared" si="13"/>
        <v>602.72612766619716</v>
      </c>
      <c r="Z14" s="6">
        <f t="shared" si="13"/>
        <v>609.33662258400489</v>
      </c>
      <c r="AA14" s="6">
        <f t="shared" si="13"/>
        <v>616.05255654837538</v>
      </c>
    </row>
    <row r="15" spans="1:27" ht="30" customHeight="1" x14ac:dyDescent="0.25">
      <c r="A15" s="50"/>
      <c r="B15" s="44"/>
      <c r="C15" s="14" t="s">
        <v>16</v>
      </c>
      <c r="D15" s="77" t="s">
        <v>54</v>
      </c>
      <c r="E15" s="78"/>
      <c r="F15" s="31">
        <v>1</v>
      </c>
      <c r="G15" s="6">
        <f>G6/100*$F$15</f>
        <v>5000</v>
      </c>
      <c r="H15" s="6">
        <f t="shared" ref="H15:AA15" si="14">H6/100*$F$15</f>
        <v>5049.7198749999998</v>
      </c>
      <c r="I15" s="6">
        <f t="shared" si="14"/>
        <v>5100.2327944362187</v>
      </c>
      <c r="J15" s="6">
        <f t="shared" si="14"/>
        <v>5151.5514075656756</v>
      </c>
      <c r="K15" s="6">
        <f t="shared" si="14"/>
        <v>5203.6885654041998</v>
      </c>
      <c r="L15" s="6">
        <f t="shared" si="14"/>
        <v>5256.6573239445388</v>
      </c>
      <c r="M15" s="6">
        <f t="shared" si="14"/>
        <v>5310.4709474257843</v>
      </c>
      <c r="N15" s="6">
        <f t="shared" si="14"/>
        <v>5365.1429116549634</v>
      </c>
      <c r="O15" s="6">
        <f t="shared" si="14"/>
        <v>5420.6869073815888</v>
      </c>
      <c r="P15" s="6">
        <f t="shared" si="14"/>
        <v>5477.116843726053</v>
      </c>
      <c r="Q15" s="6">
        <f t="shared" si="14"/>
        <v>5534.4468516626939</v>
      </c>
      <c r="R15" s="6">
        <f t="shared" si="14"/>
        <v>5592.6912875584267</v>
      </c>
      <c r="S15" s="6">
        <f t="shared" si="14"/>
        <v>5651.864736767805</v>
      </c>
      <c r="T15" s="6">
        <f t="shared" si="14"/>
        <v>5711.9820172854361</v>
      </c>
      <c r="U15" s="6">
        <f t="shared" si="14"/>
        <v>5773.0581834566428</v>
      </c>
      <c r="V15" s="6">
        <f t="shared" si="14"/>
        <v>5835.1085297473228</v>
      </c>
      <c r="W15" s="6">
        <f t="shared" si="14"/>
        <v>5898.148594573925</v>
      </c>
      <c r="X15" s="6">
        <f t="shared" si="14"/>
        <v>5962.1941641945277</v>
      </c>
      <c r="Y15" s="6">
        <f t="shared" si="14"/>
        <v>6027.2612766619714</v>
      </c>
      <c r="Z15" s="6">
        <f t="shared" si="14"/>
        <v>6093.3662258400491</v>
      </c>
      <c r="AA15" s="6">
        <f t="shared" si="14"/>
        <v>6160.5255654837538</v>
      </c>
    </row>
    <row r="16" spans="1:27" ht="30" customHeight="1" x14ac:dyDescent="0.25">
      <c r="A16" s="50"/>
      <c r="B16" s="44"/>
      <c r="C16" s="43" t="s">
        <v>17</v>
      </c>
      <c r="D16" s="43"/>
      <c r="E16" s="43"/>
      <c r="F16" s="43"/>
      <c r="G16" s="6">
        <v>50</v>
      </c>
      <c r="H16" s="6">
        <f>$G16</f>
        <v>50</v>
      </c>
      <c r="I16" s="6">
        <f t="shared" ref="I16:AA18" si="15">$G16</f>
        <v>50</v>
      </c>
      <c r="J16" s="6">
        <f t="shared" si="15"/>
        <v>50</v>
      </c>
      <c r="K16" s="6">
        <f t="shared" si="15"/>
        <v>50</v>
      </c>
      <c r="L16" s="6">
        <f t="shared" si="15"/>
        <v>50</v>
      </c>
      <c r="M16" s="6">
        <f t="shared" si="15"/>
        <v>50</v>
      </c>
      <c r="N16" s="6">
        <f t="shared" si="15"/>
        <v>50</v>
      </c>
      <c r="O16" s="6">
        <f t="shared" si="15"/>
        <v>50</v>
      </c>
      <c r="P16" s="6">
        <f t="shared" si="15"/>
        <v>50</v>
      </c>
      <c r="Q16" s="6">
        <f t="shared" si="15"/>
        <v>50</v>
      </c>
      <c r="R16" s="6">
        <f t="shared" si="15"/>
        <v>50</v>
      </c>
      <c r="S16" s="6">
        <f t="shared" si="15"/>
        <v>50</v>
      </c>
      <c r="T16" s="6">
        <f t="shared" si="15"/>
        <v>50</v>
      </c>
      <c r="U16" s="6">
        <f t="shared" si="15"/>
        <v>50</v>
      </c>
      <c r="V16" s="6">
        <f t="shared" si="15"/>
        <v>50</v>
      </c>
      <c r="W16" s="6">
        <f t="shared" si="15"/>
        <v>50</v>
      </c>
      <c r="X16" s="6">
        <f t="shared" si="15"/>
        <v>50</v>
      </c>
      <c r="Y16" s="6">
        <f t="shared" si="15"/>
        <v>50</v>
      </c>
      <c r="Z16" s="6">
        <f t="shared" si="15"/>
        <v>50</v>
      </c>
      <c r="AA16" s="6">
        <f t="shared" si="15"/>
        <v>50</v>
      </c>
    </row>
    <row r="17" spans="1:27" ht="30" customHeight="1" x14ac:dyDescent="0.25">
      <c r="A17" s="50"/>
      <c r="B17" s="44"/>
      <c r="C17" s="43" t="s">
        <v>12</v>
      </c>
      <c r="D17" s="43"/>
      <c r="E17" s="43"/>
      <c r="F17" s="43"/>
      <c r="G17" s="6">
        <v>0</v>
      </c>
      <c r="H17" s="6">
        <f>$G17</f>
        <v>0</v>
      </c>
      <c r="I17" s="6">
        <f t="shared" si="15"/>
        <v>0</v>
      </c>
      <c r="J17" s="6">
        <f t="shared" si="15"/>
        <v>0</v>
      </c>
      <c r="K17" s="6">
        <f t="shared" si="15"/>
        <v>0</v>
      </c>
      <c r="L17" s="6">
        <f t="shared" si="15"/>
        <v>0</v>
      </c>
      <c r="M17" s="6">
        <f t="shared" si="15"/>
        <v>0</v>
      </c>
      <c r="N17" s="6">
        <f t="shared" si="15"/>
        <v>0</v>
      </c>
      <c r="O17" s="6">
        <f t="shared" si="15"/>
        <v>0</v>
      </c>
      <c r="P17" s="6">
        <f t="shared" si="15"/>
        <v>0</v>
      </c>
      <c r="Q17" s="6">
        <f t="shared" si="15"/>
        <v>0</v>
      </c>
      <c r="R17" s="6">
        <f t="shared" si="15"/>
        <v>0</v>
      </c>
      <c r="S17" s="6">
        <f t="shared" si="15"/>
        <v>0</v>
      </c>
      <c r="T17" s="6">
        <f t="shared" si="15"/>
        <v>0</v>
      </c>
      <c r="U17" s="6">
        <f t="shared" si="15"/>
        <v>0</v>
      </c>
      <c r="V17" s="6">
        <f t="shared" si="15"/>
        <v>0</v>
      </c>
      <c r="W17" s="6">
        <f t="shared" si="15"/>
        <v>0</v>
      </c>
      <c r="X17" s="6">
        <f t="shared" si="15"/>
        <v>0</v>
      </c>
      <c r="Y17" s="6">
        <f t="shared" si="15"/>
        <v>0</v>
      </c>
      <c r="Z17" s="6">
        <f t="shared" si="15"/>
        <v>0</v>
      </c>
      <c r="AA17" s="6">
        <f t="shared" si="15"/>
        <v>0</v>
      </c>
    </row>
    <row r="18" spans="1:27" ht="30" customHeight="1" x14ac:dyDescent="0.25">
      <c r="A18" s="50"/>
      <c r="B18" s="44"/>
      <c r="C18" s="43" t="s">
        <v>4</v>
      </c>
      <c r="D18" s="43"/>
      <c r="E18" s="43"/>
      <c r="F18" s="43"/>
      <c r="G18" s="6">
        <v>40</v>
      </c>
      <c r="H18" s="6">
        <f>$G18</f>
        <v>40</v>
      </c>
      <c r="I18" s="6">
        <f t="shared" si="15"/>
        <v>40</v>
      </c>
      <c r="J18" s="6">
        <f t="shared" si="15"/>
        <v>40</v>
      </c>
      <c r="K18" s="6">
        <f t="shared" si="15"/>
        <v>40</v>
      </c>
      <c r="L18" s="6">
        <f t="shared" si="15"/>
        <v>40</v>
      </c>
      <c r="M18" s="6">
        <f t="shared" si="15"/>
        <v>40</v>
      </c>
      <c r="N18" s="6">
        <f t="shared" si="15"/>
        <v>40</v>
      </c>
      <c r="O18" s="6">
        <f t="shared" si="15"/>
        <v>40</v>
      </c>
      <c r="P18" s="6">
        <f t="shared" si="15"/>
        <v>40</v>
      </c>
      <c r="Q18" s="6">
        <f t="shared" si="15"/>
        <v>40</v>
      </c>
      <c r="R18" s="6">
        <f t="shared" si="15"/>
        <v>40</v>
      </c>
      <c r="S18" s="6">
        <f t="shared" si="15"/>
        <v>40</v>
      </c>
      <c r="T18" s="6">
        <f t="shared" si="15"/>
        <v>40</v>
      </c>
      <c r="U18" s="6">
        <f t="shared" si="15"/>
        <v>40</v>
      </c>
      <c r="V18" s="6">
        <f t="shared" si="15"/>
        <v>40</v>
      </c>
      <c r="W18" s="6">
        <f t="shared" si="15"/>
        <v>40</v>
      </c>
      <c r="X18" s="6">
        <f t="shared" si="15"/>
        <v>40</v>
      </c>
      <c r="Y18" s="6">
        <f t="shared" si="15"/>
        <v>40</v>
      </c>
      <c r="Z18" s="6">
        <f t="shared" si="15"/>
        <v>40</v>
      </c>
      <c r="AA18" s="6">
        <f t="shared" si="15"/>
        <v>40</v>
      </c>
    </row>
    <row r="19" spans="1:27" ht="30" customHeight="1" x14ac:dyDescent="0.25">
      <c r="A19" s="50"/>
      <c r="B19" s="44" t="s">
        <v>31</v>
      </c>
      <c r="C19" s="44"/>
      <c r="D19" s="44"/>
      <c r="E19" s="44"/>
      <c r="F19" s="44"/>
      <c r="G19" s="6">
        <f>SUM(G8:G18)</f>
        <v>7450</v>
      </c>
      <c r="H19" s="6">
        <f t="shared" ref="H19:AA19" si="16">SUM(H8:H18)</f>
        <v>7504.6918624999998</v>
      </c>
      <c r="I19" s="6">
        <f t="shared" si="16"/>
        <v>7560.2560738798402</v>
      </c>
      <c r="J19" s="6">
        <f t="shared" si="16"/>
        <v>7616.7065483222432</v>
      </c>
      <c r="K19" s="6">
        <f t="shared" si="16"/>
        <v>7674.0574219446198</v>
      </c>
      <c r="L19" s="6">
        <f t="shared" si="16"/>
        <v>7732.3230563389925</v>
      </c>
      <c r="M19" s="6">
        <f t="shared" si="16"/>
        <v>7791.5180421683626</v>
      </c>
      <c r="N19" s="6">
        <f t="shared" si="16"/>
        <v>7851.65720282046</v>
      </c>
      <c r="O19" s="6">
        <f t="shared" si="16"/>
        <v>7912.7555981197474</v>
      </c>
      <c r="P19" s="6">
        <f t="shared" si="16"/>
        <v>7974.8285280986584</v>
      </c>
      <c r="Q19" s="6">
        <f t="shared" si="16"/>
        <v>8037.8915368289636</v>
      </c>
      <c r="R19" s="6">
        <f t="shared" si="16"/>
        <v>8101.9604163142694</v>
      </c>
      <c r="S19" s="6">
        <f t="shared" si="16"/>
        <v>8167.0512104445861</v>
      </c>
      <c r="T19" s="6">
        <f t="shared" si="16"/>
        <v>8233.1802190139788</v>
      </c>
      <c r="U19" s="6">
        <f t="shared" si="16"/>
        <v>8300.364001802307</v>
      </c>
      <c r="V19" s="6">
        <f t="shared" si="16"/>
        <v>8368.6193827220559</v>
      </c>
      <c r="W19" s="6">
        <f t="shared" si="16"/>
        <v>8437.9634540313182</v>
      </c>
      <c r="X19" s="6">
        <f t="shared" si="16"/>
        <v>8508.4135806139802</v>
      </c>
      <c r="Y19" s="6">
        <f t="shared" si="16"/>
        <v>8579.9874043281689</v>
      </c>
      <c r="Z19" s="6">
        <f t="shared" si="16"/>
        <v>8652.7028484240545</v>
      </c>
      <c r="AA19" s="6">
        <f t="shared" si="16"/>
        <v>8726.5781220321296</v>
      </c>
    </row>
    <row r="20" spans="1:27" ht="30" customHeight="1" x14ac:dyDescent="0.25">
      <c r="A20" s="110"/>
      <c r="B20" s="111"/>
      <c r="C20" s="111"/>
      <c r="D20" s="111"/>
      <c r="E20" s="111"/>
      <c r="F20" s="112"/>
      <c r="G20" s="6"/>
      <c r="H20" s="6"/>
      <c r="I20" s="6"/>
      <c r="J20" s="6"/>
      <c r="K20" s="6"/>
      <c r="L20" s="6"/>
      <c r="M20" s="6"/>
      <c r="N20" s="6"/>
      <c r="O20" s="6"/>
      <c r="P20" s="6"/>
      <c r="Q20" s="14"/>
      <c r="R20" s="16"/>
      <c r="S20" s="16"/>
      <c r="T20" s="16"/>
      <c r="U20" s="2"/>
      <c r="V20" s="2"/>
      <c r="W20" s="2"/>
      <c r="X20" s="2"/>
      <c r="Y20" s="2"/>
      <c r="Z20" s="2"/>
      <c r="AA20" s="2"/>
    </row>
    <row r="21" spans="1:27" ht="30" customHeight="1" x14ac:dyDescent="0.25">
      <c r="A21" s="47" t="s">
        <v>33</v>
      </c>
      <c r="B21" s="48"/>
      <c r="C21" s="48"/>
      <c r="D21" s="48"/>
      <c r="E21" s="48"/>
      <c r="F21" s="49"/>
      <c r="G21" s="6">
        <f>G6-G19</f>
        <v>492550</v>
      </c>
      <c r="H21" s="6">
        <f t="shared" ref="H21:AA21" si="17">H6-H19</f>
        <v>497467.29563750001</v>
      </c>
      <c r="I21" s="6">
        <f t="shared" si="17"/>
        <v>502463.02336974203</v>
      </c>
      <c r="J21" s="6">
        <f t="shared" si="17"/>
        <v>507538.43420824531</v>
      </c>
      <c r="K21" s="6">
        <f t="shared" si="17"/>
        <v>512694.79911847535</v>
      </c>
      <c r="L21" s="6">
        <f t="shared" si="17"/>
        <v>517933.40933811484</v>
      </c>
      <c r="M21" s="6">
        <f t="shared" si="17"/>
        <v>523255.57670041011</v>
      </c>
      <c r="N21" s="6">
        <f t="shared" si="17"/>
        <v>528662.63396267593</v>
      </c>
      <c r="O21" s="6">
        <f t="shared" si="17"/>
        <v>534155.93514003919</v>
      </c>
      <c r="P21" s="6">
        <f t="shared" si="17"/>
        <v>539736.85584450664</v>
      </c>
      <c r="Q21" s="6">
        <f t="shared" si="17"/>
        <v>545406.79362944048</v>
      </c>
      <c r="R21" s="6">
        <f t="shared" si="17"/>
        <v>551167.16833952838</v>
      </c>
      <c r="S21" s="6">
        <f t="shared" si="17"/>
        <v>557019.42246633593</v>
      </c>
      <c r="T21" s="6">
        <f t="shared" si="17"/>
        <v>562965.02150952967</v>
      </c>
      <c r="U21" s="6">
        <f t="shared" si="17"/>
        <v>569005.45434386202</v>
      </c>
      <c r="V21" s="6">
        <f t="shared" si="17"/>
        <v>575142.23359201022</v>
      </c>
      <c r="W21" s="6">
        <f t="shared" si="17"/>
        <v>581376.89600336121</v>
      </c>
      <c r="X21" s="6">
        <f t="shared" si="17"/>
        <v>587711.00283883873</v>
      </c>
      <c r="Y21" s="6">
        <f t="shared" si="17"/>
        <v>594146.14026186895</v>
      </c>
      <c r="Z21" s="6">
        <f t="shared" si="17"/>
        <v>600683.9197355808</v>
      </c>
      <c r="AA21" s="6">
        <f t="shared" si="17"/>
        <v>607325.9784263433</v>
      </c>
    </row>
    <row r="22" spans="1:27" ht="30" customHeight="1" x14ac:dyDescent="0.25">
      <c r="A22" s="47"/>
      <c r="B22" s="48"/>
      <c r="C22" s="48"/>
      <c r="D22" s="48"/>
      <c r="E22" s="48"/>
      <c r="F22" s="49"/>
      <c r="G22" s="6"/>
      <c r="H22" s="6"/>
      <c r="I22" s="6"/>
      <c r="J22" s="6"/>
      <c r="K22" s="6"/>
      <c r="L22" s="6"/>
      <c r="M22" s="6"/>
      <c r="N22" s="6"/>
      <c r="O22" s="6"/>
      <c r="P22" s="6"/>
      <c r="Q22" s="14"/>
      <c r="R22" s="16"/>
      <c r="S22" s="16"/>
      <c r="T22" s="16"/>
      <c r="U22" s="2"/>
      <c r="V22" s="2"/>
      <c r="W22" s="2"/>
      <c r="X22" s="2"/>
      <c r="Y22" s="2"/>
      <c r="Z22" s="2"/>
      <c r="AA22" s="2"/>
    </row>
    <row r="23" spans="1:27" ht="30" customHeight="1" x14ac:dyDescent="0.25">
      <c r="A23" s="55" t="s">
        <v>7</v>
      </c>
      <c r="B23" s="56" t="s">
        <v>25</v>
      </c>
      <c r="C23" s="18" t="s">
        <v>10</v>
      </c>
      <c r="D23" s="9" t="s">
        <v>30</v>
      </c>
      <c r="E23" s="9" t="s">
        <v>20</v>
      </c>
      <c r="F23" s="79" t="s">
        <v>19</v>
      </c>
      <c r="G23" s="2"/>
      <c r="H23" s="6"/>
      <c r="I23" s="6"/>
      <c r="J23" s="6"/>
      <c r="K23" s="6"/>
      <c r="L23" s="6"/>
      <c r="M23" s="6"/>
      <c r="N23" s="6"/>
      <c r="O23" s="6"/>
      <c r="P23" s="6"/>
      <c r="Q23" s="14"/>
      <c r="R23" s="16"/>
      <c r="S23" s="16"/>
      <c r="T23" s="16"/>
      <c r="U23" s="2"/>
      <c r="V23" s="2"/>
      <c r="W23" s="2"/>
      <c r="X23" s="2"/>
      <c r="Y23" s="2"/>
      <c r="Z23" s="2"/>
      <c r="AA23" s="2"/>
    </row>
    <row r="24" spans="1:27" ht="35.1" customHeight="1" x14ac:dyDescent="0.25">
      <c r="A24" s="55"/>
      <c r="B24" s="43"/>
      <c r="C24" s="18" t="s">
        <v>21</v>
      </c>
      <c r="D24" s="7">
        <v>35</v>
      </c>
      <c r="E24" s="10">
        <v>5.5</v>
      </c>
      <c r="F24" s="80"/>
      <c r="G24" s="7">
        <f t="shared" ref="G24:H26" si="18">G$21*$D24/100*$E24/100</f>
        <v>9481.5874999999996</v>
      </c>
      <c r="H24" s="7">
        <f t="shared" si="18"/>
        <v>9576.2454410218743</v>
      </c>
      <c r="I24" s="7">
        <f t="shared" ref="I24:X26" si="19">I$21*$D24/100*$E24/100</f>
        <v>9672.4131998675348</v>
      </c>
      <c r="J24" s="7">
        <f t="shared" si="19"/>
        <v>9770.1148585087212</v>
      </c>
      <c r="K24" s="7">
        <f t="shared" si="19"/>
        <v>9869.3748830306504</v>
      </c>
      <c r="L24" s="7">
        <f t="shared" si="19"/>
        <v>9970.2181297587122</v>
      </c>
      <c r="M24" s="7">
        <f t="shared" si="19"/>
        <v>10072.669851482895</v>
      </c>
      <c r="N24" s="7">
        <f t="shared" si="19"/>
        <v>10176.755703781513</v>
      </c>
      <c r="O24" s="7">
        <f t="shared" si="19"/>
        <v>10282.501751445756</v>
      </c>
      <c r="P24" s="7">
        <f t="shared" si="19"/>
        <v>10389.934475006754</v>
      </c>
      <c r="Q24" s="7">
        <f t="shared" si="19"/>
        <v>10499.080777366729</v>
      </c>
      <c r="R24" s="7">
        <f t="shared" si="19"/>
        <v>10609.967990535921</v>
      </c>
      <c r="S24" s="7">
        <f t="shared" si="19"/>
        <v>10722.623882476966</v>
      </c>
      <c r="T24" s="7">
        <f t="shared" si="19"/>
        <v>10837.076664058444</v>
      </c>
      <c r="U24" s="7">
        <f t="shared" si="19"/>
        <v>10953.354996119342</v>
      </c>
      <c r="V24" s="7">
        <f t="shared" si="19"/>
        <v>11071.487996646196</v>
      </c>
      <c r="W24" s="7">
        <f t="shared" si="19"/>
        <v>11191.505248064705</v>
      </c>
      <c r="X24" s="7">
        <f t="shared" si="19"/>
        <v>11313.436804647647</v>
      </c>
      <c r="Y24" s="7">
        <f t="shared" ref="Y24:AA25" si="20">Y$21*$D24/100*$E24/100</f>
        <v>11437.313200040977</v>
      </c>
      <c r="Z24" s="7">
        <f t="shared" si="20"/>
        <v>11563.165454909931</v>
      </c>
      <c r="AA24" s="7">
        <f t="shared" si="20"/>
        <v>11691.025084707107</v>
      </c>
    </row>
    <row r="25" spans="1:27" ht="35.1" customHeight="1" x14ac:dyDescent="0.25">
      <c r="A25" s="55"/>
      <c r="B25" s="43"/>
      <c r="C25" s="18" t="s">
        <v>22</v>
      </c>
      <c r="D25" s="7">
        <v>50</v>
      </c>
      <c r="E25" s="10">
        <v>1</v>
      </c>
      <c r="F25" s="80"/>
      <c r="G25" s="7">
        <f t="shared" si="18"/>
        <v>2462.75</v>
      </c>
      <c r="H25" s="7">
        <f t="shared" si="18"/>
        <v>2487.3364781875002</v>
      </c>
      <c r="I25" s="7">
        <f t="shared" si="19"/>
        <v>2512.3151168487102</v>
      </c>
      <c r="J25" s="7">
        <f t="shared" si="19"/>
        <v>2537.6921710412262</v>
      </c>
      <c r="K25" s="7">
        <f t="shared" si="19"/>
        <v>2563.4739955923765</v>
      </c>
      <c r="L25" s="7">
        <f t="shared" si="19"/>
        <v>2589.6670466905744</v>
      </c>
      <c r="M25" s="7">
        <f t="shared" si="19"/>
        <v>2616.2778835020504</v>
      </c>
      <c r="N25" s="7">
        <f t="shared" si="19"/>
        <v>2643.3131698133798</v>
      </c>
      <c r="O25" s="7">
        <f t="shared" si="19"/>
        <v>2670.7796757001961</v>
      </c>
      <c r="P25" s="7">
        <f t="shared" si="19"/>
        <v>2698.6842792225334</v>
      </c>
      <c r="Q25" s="7">
        <f t="shared" si="19"/>
        <v>2727.0339681472024</v>
      </c>
      <c r="R25" s="7">
        <f t="shared" si="19"/>
        <v>2755.8358416976421</v>
      </c>
      <c r="S25" s="7">
        <f t="shared" si="19"/>
        <v>2785.0971123316795</v>
      </c>
      <c r="T25" s="7">
        <f t="shared" si="19"/>
        <v>2814.8251075476483</v>
      </c>
      <c r="U25" s="7">
        <f t="shared" si="19"/>
        <v>2845.0272717193102</v>
      </c>
      <c r="V25" s="7">
        <f t="shared" si="19"/>
        <v>2875.7111679600512</v>
      </c>
      <c r="W25" s="7">
        <f t="shared" si="19"/>
        <v>2906.8844800168063</v>
      </c>
      <c r="X25" s="7">
        <f t="shared" si="19"/>
        <v>2938.5550141941935</v>
      </c>
      <c r="Y25" s="7">
        <f t="shared" si="20"/>
        <v>2970.7307013093446</v>
      </c>
      <c r="Z25" s="7">
        <f t="shared" si="20"/>
        <v>3003.4195986779041</v>
      </c>
      <c r="AA25" s="7">
        <f t="shared" si="20"/>
        <v>3036.6298921317166</v>
      </c>
    </row>
    <row r="26" spans="1:27" ht="35.1" customHeight="1" x14ac:dyDescent="0.25">
      <c r="A26" s="55"/>
      <c r="B26" s="43"/>
      <c r="C26" s="18" t="s">
        <v>23</v>
      </c>
      <c r="D26" s="7">
        <f>100-D24-D25</f>
        <v>15</v>
      </c>
      <c r="E26" s="10">
        <v>2</v>
      </c>
      <c r="F26" s="81"/>
      <c r="G26" s="7">
        <f t="shared" si="18"/>
        <v>1477.65</v>
      </c>
      <c r="H26" s="7">
        <f t="shared" si="18"/>
        <v>1492.4018869125002</v>
      </c>
      <c r="I26" s="7">
        <f t="shared" si="19"/>
        <v>1507.3890701092262</v>
      </c>
      <c r="J26" s="7">
        <f t="shared" si="19"/>
        <v>1522.6153026247359</v>
      </c>
      <c r="K26" s="7">
        <f t="shared" si="19"/>
        <v>1538.0843973554261</v>
      </c>
      <c r="L26" s="7">
        <f t="shared" si="19"/>
        <v>1553.8002280143444</v>
      </c>
      <c r="M26" s="7">
        <f t="shared" si="19"/>
        <v>1569.7667301012305</v>
      </c>
      <c r="N26" s="7">
        <f t="shared" si="19"/>
        <v>1585.9879018880279</v>
      </c>
      <c r="O26" s="7">
        <f t="shared" si="19"/>
        <v>1602.4678054201174</v>
      </c>
      <c r="P26" s="7">
        <f t="shared" si="19"/>
        <v>1619.2105675335199</v>
      </c>
      <c r="Q26" s="7">
        <f t="shared" si="19"/>
        <v>1636.2203808883214</v>
      </c>
      <c r="R26" s="7">
        <f t="shared" si="19"/>
        <v>1653.5015050185852</v>
      </c>
      <c r="S26" s="7">
        <f t="shared" si="19"/>
        <v>1671.0582673990077</v>
      </c>
      <c r="T26" s="7">
        <f t="shared" si="19"/>
        <v>1688.8950645285888</v>
      </c>
      <c r="U26" s="7">
        <f t="shared" si="19"/>
        <v>1707.016363031586</v>
      </c>
      <c r="V26" s="7">
        <f t="shared" si="19"/>
        <v>1725.4267007760304</v>
      </c>
      <c r="W26" s="7">
        <f t="shared" si="19"/>
        <v>1744.1306880100833</v>
      </c>
      <c r="X26" s="7">
        <f t="shared" si="19"/>
        <v>1763.1330085165162</v>
      </c>
      <c r="Y26" s="7">
        <f t="shared" ref="Y26:AA26" si="21">Y$21*$D26/100*$E26/100</f>
        <v>1782.4384207856067</v>
      </c>
      <c r="Z26" s="7">
        <f t="shared" si="21"/>
        <v>1802.0517592067422</v>
      </c>
      <c r="AA26" s="7">
        <f t="shared" si="21"/>
        <v>1821.9779352790301</v>
      </c>
    </row>
    <row r="27" spans="1:27" ht="35.1" customHeight="1" x14ac:dyDescent="0.25">
      <c r="A27" s="55"/>
      <c r="B27" s="56" t="s">
        <v>40</v>
      </c>
      <c r="C27" s="56" t="s">
        <v>41</v>
      </c>
      <c r="D27" s="56"/>
      <c r="E27" s="56"/>
      <c r="F27" s="56"/>
      <c r="G27" s="6">
        <v>0</v>
      </c>
      <c r="H27" s="6">
        <f>$G27</f>
        <v>0</v>
      </c>
      <c r="I27" s="6">
        <f t="shared" ref="H27:AA28" si="22">$G27</f>
        <v>0</v>
      </c>
      <c r="J27" s="6">
        <f t="shared" si="22"/>
        <v>0</v>
      </c>
      <c r="K27" s="6">
        <f t="shared" si="22"/>
        <v>0</v>
      </c>
      <c r="L27" s="6">
        <f t="shared" si="22"/>
        <v>0</v>
      </c>
      <c r="M27" s="6">
        <f t="shared" si="22"/>
        <v>0</v>
      </c>
      <c r="N27" s="6">
        <f t="shared" si="22"/>
        <v>0</v>
      </c>
      <c r="O27" s="6">
        <f t="shared" si="22"/>
        <v>0</v>
      </c>
      <c r="P27" s="6">
        <f t="shared" si="22"/>
        <v>0</v>
      </c>
      <c r="Q27" s="6">
        <f t="shared" si="22"/>
        <v>0</v>
      </c>
      <c r="R27" s="6">
        <f t="shared" si="22"/>
        <v>0</v>
      </c>
      <c r="S27" s="6">
        <f t="shared" si="22"/>
        <v>0</v>
      </c>
      <c r="T27" s="6">
        <f t="shared" si="22"/>
        <v>0</v>
      </c>
      <c r="U27" s="6">
        <f t="shared" si="22"/>
        <v>0</v>
      </c>
      <c r="V27" s="6">
        <f t="shared" si="22"/>
        <v>0</v>
      </c>
      <c r="W27" s="6">
        <f t="shared" si="22"/>
        <v>0</v>
      </c>
      <c r="X27" s="6">
        <f t="shared" si="22"/>
        <v>0</v>
      </c>
      <c r="Y27" s="6">
        <f t="shared" si="22"/>
        <v>0</v>
      </c>
      <c r="Z27" s="6">
        <f t="shared" si="22"/>
        <v>0</v>
      </c>
      <c r="AA27" s="6">
        <f t="shared" si="22"/>
        <v>0</v>
      </c>
    </row>
    <row r="28" spans="1:27" ht="35.1" customHeight="1" x14ac:dyDescent="0.25">
      <c r="A28" s="55"/>
      <c r="B28" s="56"/>
      <c r="C28" s="56" t="s">
        <v>42</v>
      </c>
      <c r="D28" s="56"/>
      <c r="E28" s="56"/>
      <c r="F28" s="56"/>
      <c r="G28" s="6">
        <v>0</v>
      </c>
      <c r="H28" s="6">
        <f t="shared" si="22"/>
        <v>0</v>
      </c>
      <c r="I28" s="6">
        <f t="shared" si="22"/>
        <v>0</v>
      </c>
      <c r="J28" s="6">
        <f t="shared" si="22"/>
        <v>0</v>
      </c>
      <c r="K28" s="6">
        <f t="shared" si="22"/>
        <v>0</v>
      </c>
      <c r="L28" s="6">
        <f t="shared" si="22"/>
        <v>0</v>
      </c>
      <c r="M28" s="6">
        <f t="shared" si="22"/>
        <v>0</v>
      </c>
      <c r="N28" s="6">
        <f t="shared" si="22"/>
        <v>0</v>
      </c>
      <c r="O28" s="6">
        <f t="shared" si="22"/>
        <v>0</v>
      </c>
      <c r="P28" s="6">
        <f t="shared" si="22"/>
        <v>0</v>
      </c>
      <c r="Q28" s="6">
        <f t="shared" si="22"/>
        <v>0</v>
      </c>
      <c r="R28" s="6">
        <f t="shared" si="22"/>
        <v>0</v>
      </c>
      <c r="S28" s="6">
        <f t="shared" si="22"/>
        <v>0</v>
      </c>
      <c r="T28" s="6">
        <f t="shared" si="22"/>
        <v>0</v>
      </c>
      <c r="U28" s="6">
        <f t="shared" si="22"/>
        <v>0</v>
      </c>
      <c r="V28" s="6">
        <f t="shared" si="22"/>
        <v>0</v>
      </c>
      <c r="W28" s="6">
        <f t="shared" si="22"/>
        <v>0</v>
      </c>
      <c r="X28" s="6">
        <f t="shared" si="22"/>
        <v>0</v>
      </c>
      <c r="Y28" s="6">
        <f t="shared" si="22"/>
        <v>0</v>
      </c>
      <c r="Z28" s="6">
        <f t="shared" si="22"/>
        <v>0</v>
      </c>
      <c r="AA28" s="6">
        <f t="shared" si="22"/>
        <v>0</v>
      </c>
    </row>
    <row r="29" spans="1:27" ht="35.1" customHeight="1" x14ac:dyDescent="0.25">
      <c r="A29" s="55"/>
      <c r="B29" s="44" t="s">
        <v>32</v>
      </c>
      <c r="C29" s="44"/>
      <c r="D29" s="44"/>
      <c r="E29" s="44"/>
      <c r="F29" s="44"/>
      <c r="G29" s="6">
        <f>SUM(G24:G28)</f>
        <v>13421.987499999999</v>
      </c>
      <c r="H29" s="6">
        <f t="shared" ref="H29:Q29" si="23">SUM(H24:H28)</f>
        <v>13555.983806121876</v>
      </c>
      <c r="I29" s="6">
        <f t="shared" si="23"/>
        <v>13692.117386825472</v>
      </c>
      <c r="J29" s="6">
        <f t="shared" si="23"/>
        <v>13830.422332174683</v>
      </c>
      <c r="K29" s="6">
        <f t="shared" si="23"/>
        <v>13970.933275978452</v>
      </c>
      <c r="L29" s="6">
        <f t="shared" si="23"/>
        <v>14113.685404463631</v>
      </c>
      <c r="M29" s="6">
        <f t="shared" si="23"/>
        <v>14258.714465086176</v>
      </c>
      <c r="N29" s="6">
        <f t="shared" si="23"/>
        <v>14406.056775482921</v>
      </c>
      <c r="O29" s="6">
        <f t="shared" si="23"/>
        <v>14555.74923256607</v>
      </c>
      <c r="P29" s="6">
        <f t="shared" si="23"/>
        <v>14707.829321762807</v>
      </c>
      <c r="Q29" s="6">
        <f t="shared" si="23"/>
        <v>14862.335126402253</v>
      </c>
      <c r="R29" s="6">
        <f t="shared" ref="R29" si="24">SUM(R24:R28)</f>
        <v>15019.305337252148</v>
      </c>
      <c r="S29" s="6">
        <f t="shared" ref="S29" si="25">SUM(S24:S28)</f>
        <v>15178.779262207654</v>
      </c>
      <c r="T29" s="6">
        <f t="shared" ref="T29" si="26">SUM(T24:T28)</f>
        <v>15340.796836134681</v>
      </c>
      <c r="U29" s="6">
        <f t="shared" ref="U29" si="27">SUM(U24:U28)</f>
        <v>15505.398630870239</v>
      </c>
      <c r="V29" s="6">
        <f t="shared" ref="V29" si="28">SUM(V24:V28)</f>
        <v>15672.625865382277</v>
      </c>
      <c r="W29" s="6">
        <f t="shared" ref="W29" si="29">SUM(W24:W28)</f>
        <v>15842.520416091595</v>
      </c>
      <c r="X29" s="6">
        <f t="shared" ref="X29" si="30">SUM(X24:X28)</f>
        <v>16015.124827358355</v>
      </c>
      <c r="Y29" s="6">
        <f t="shared" ref="Y29" si="31">SUM(Y24:Y28)</f>
        <v>16190.482322135929</v>
      </c>
      <c r="Z29" s="6">
        <f t="shared" ref="Z29" si="32">SUM(Z24:Z28)</f>
        <v>16368.636812794577</v>
      </c>
      <c r="AA29" s="6">
        <f t="shared" ref="AA29" si="33">SUM(AA24:AA28)</f>
        <v>16549.632912117857</v>
      </c>
    </row>
    <row r="30" spans="1:27" ht="35.1" customHeight="1" x14ac:dyDescent="0.25">
      <c r="A30" s="74"/>
      <c r="B30" s="75"/>
      <c r="C30" s="75"/>
      <c r="D30" s="75"/>
      <c r="E30" s="75"/>
      <c r="F30" s="7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6"/>
      <c r="S30" s="16"/>
      <c r="T30" s="16"/>
      <c r="U30" s="2"/>
      <c r="V30" s="2"/>
      <c r="W30" s="2"/>
      <c r="X30" s="2"/>
      <c r="Y30" s="2"/>
      <c r="Z30" s="2"/>
      <c r="AA30" s="2"/>
    </row>
    <row r="31" spans="1:27" ht="35.1" customHeight="1" x14ac:dyDescent="0.25">
      <c r="A31" s="17" t="s">
        <v>49</v>
      </c>
      <c r="B31" s="83"/>
      <c r="C31" s="84"/>
      <c r="D31" s="84"/>
      <c r="E31" s="84"/>
      <c r="F31" s="85"/>
      <c r="G31" s="6">
        <v>0</v>
      </c>
      <c r="H31" s="6">
        <f>$G31</f>
        <v>0</v>
      </c>
      <c r="I31" s="6">
        <f t="shared" ref="I31:AA31" si="34">$G31</f>
        <v>0</v>
      </c>
      <c r="J31" s="6">
        <f t="shared" si="34"/>
        <v>0</v>
      </c>
      <c r="K31" s="6">
        <f t="shared" si="34"/>
        <v>0</v>
      </c>
      <c r="L31" s="6">
        <f t="shared" si="34"/>
        <v>0</v>
      </c>
      <c r="M31" s="6">
        <f t="shared" si="34"/>
        <v>0</v>
      </c>
      <c r="N31" s="6">
        <f t="shared" si="34"/>
        <v>0</v>
      </c>
      <c r="O31" s="6">
        <f t="shared" si="34"/>
        <v>0</v>
      </c>
      <c r="P31" s="6">
        <f t="shared" si="34"/>
        <v>0</v>
      </c>
      <c r="Q31" s="6">
        <f t="shared" si="34"/>
        <v>0</v>
      </c>
      <c r="R31" s="6">
        <f t="shared" si="34"/>
        <v>0</v>
      </c>
      <c r="S31" s="6">
        <f t="shared" si="34"/>
        <v>0</v>
      </c>
      <c r="T31" s="6">
        <f t="shared" si="34"/>
        <v>0</v>
      </c>
      <c r="U31" s="6">
        <f t="shared" si="34"/>
        <v>0</v>
      </c>
      <c r="V31" s="6">
        <f t="shared" si="34"/>
        <v>0</v>
      </c>
      <c r="W31" s="6">
        <f t="shared" si="34"/>
        <v>0</v>
      </c>
      <c r="X31" s="6">
        <f t="shared" si="34"/>
        <v>0</v>
      </c>
      <c r="Y31" s="6">
        <f t="shared" si="34"/>
        <v>0</v>
      </c>
      <c r="Z31" s="6">
        <f t="shared" si="34"/>
        <v>0</v>
      </c>
      <c r="AA31" s="6">
        <f t="shared" si="34"/>
        <v>0</v>
      </c>
    </row>
    <row r="32" spans="1:27" ht="35.1" customHeight="1" x14ac:dyDescent="0.25">
      <c r="A32" s="47"/>
      <c r="B32" s="48"/>
      <c r="C32" s="48"/>
      <c r="D32" s="48"/>
      <c r="E32" s="48"/>
      <c r="F32" s="49"/>
      <c r="G32" s="8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6"/>
      <c r="S32" s="16"/>
      <c r="T32" s="16"/>
      <c r="U32" s="2"/>
      <c r="V32" s="2"/>
      <c r="W32" s="2"/>
      <c r="X32" s="2"/>
      <c r="Y32" s="2"/>
      <c r="Z32" s="2"/>
      <c r="AA32" s="2"/>
    </row>
    <row r="33" spans="1:27" s="30" customFormat="1" ht="35.1" customHeight="1" x14ac:dyDescent="0.25">
      <c r="A33" s="74" t="s">
        <v>53</v>
      </c>
      <c r="B33" s="75"/>
      <c r="C33" s="75"/>
      <c r="D33" s="75"/>
      <c r="E33" s="75"/>
      <c r="F33" s="76"/>
      <c r="G33" s="28">
        <f>G29-G19-G31-G28</f>
        <v>5971.9874999999993</v>
      </c>
      <c r="H33" s="28">
        <f t="shared" ref="H33:AA33" si="35">H29-H19-H31-H28</f>
        <v>6051.2919436218763</v>
      </c>
      <c r="I33" s="28">
        <f t="shared" si="35"/>
        <v>6131.8613129456317</v>
      </c>
      <c r="J33" s="28">
        <f t="shared" si="35"/>
        <v>6213.7157838524399</v>
      </c>
      <c r="K33" s="28">
        <f t="shared" si="35"/>
        <v>6296.8758540338322</v>
      </c>
      <c r="L33" s="28">
        <f t="shared" si="35"/>
        <v>6381.3623481246386</v>
      </c>
      <c r="M33" s="28">
        <f t="shared" si="35"/>
        <v>6467.1964229178129</v>
      </c>
      <c r="N33" s="28">
        <f t="shared" si="35"/>
        <v>6554.3995726624607</v>
      </c>
      <c r="O33" s="28">
        <f t="shared" si="35"/>
        <v>6642.9936344463222</v>
      </c>
      <c r="P33" s="28">
        <f t="shared" si="35"/>
        <v>6733.0007936641487</v>
      </c>
      <c r="Q33" s="28">
        <f t="shared" si="35"/>
        <v>6824.4435895732895</v>
      </c>
      <c r="R33" s="28">
        <f t="shared" si="35"/>
        <v>6917.3449209378787</v>
      </c>
      <c r="S33" s="28">
        <f t="shared" si="35"/>
        <v>7011.7280517630679</v>
      </c>
      <c r="T33" s="28">
        <f t="shared" si="35"/>
        <v>7107.6166171207024</v>
      </c>
      <c r="U33" s="28">
        <f t="shared" si="35"/>
        <v>7205.0346290679317</v>
      </c>
      <c r="V33" s="28">
        <f t="shared" si="35"/>
        <v>7304.0064826602211</v>
      </c>
      <c r="W33" s="28">
        <f t="shared" si="35"/>
        <v>7404.5569620602764</v>
      </c>
      <c r="X33" s="28">
        <f t="shared" si="35"/>
        <v>7506.7112467443749</v>
      </c>
      <c r="Y33" s="28">
        <f t="shared" si="35"/>
        <v>7610.4949178077604</v>
      </c>
      <c r="Z33" s="28">
        <f t="shared" si="35"/>
        <v>7715.9339643705225</v>
      </c>
      <c r="AA33" s="28">
        <f t="shared" si="35"/>
        <v>7823.0547900857273</v>
      </c>
    </row>
    <row r="34" spans="1:27" s="30" customFormat="1" ht="35.1" customHeight="1" x14ac:dyDescent="0.25">
      <c r="A34" s="74"/>
      <c r="B34" s="75"/>
      <c r="C34" s="75"/>
      <c r="D34" s="75"/>
      <c r="E34" s="75"/>
      <c r="F34" s="76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7"/>
      <c r="S34" s="27"/>
      <c r="T34" s="27"/>
      <c r="U34" s="29"/>
      <c r="V34" s="29"/>
      <c r="W34" s="29"/>
      <c r="X34" s="29"/>
      <c r="Y34" s="29"/>
      <c r="Z34" s="29"/>
      <c r="AA34" s="29"/>
    </row>
    <row r="35" spans="1:27" s="30" customFormat="1" ht="35.1" customHeight="1" x14ac:dyDescent="0.25">
      <c r="A35" s="70" t="s">
        <v>51</v>
      </c>
      <c r="B35" s="71"/>
      <c r="C35" s="74" t="s">
        <v>50</v>
      </c>
      <c r="D35" s="75"/>
      <c r="E35" s="75"/>
      <c r="F35" s="76"/>
      <c r="G35" s="34">
        <f t="shared" ref="G35:AA35" si="36">G6+G29-G19-G31-G45</f>
        <v>5971.9874999999884</v>
      </c>
      <c r="H35" s="34">
        <f t="shared" si="36"/>
        <v>11023.279443621868</v>
      </c>
      <c r="I35" s="34">
        <f t="shared" si="36"/>
        <v>16155.140756567533</v>
      </c>
      <c r="J35" s="34">
        <f t="shared" si="36"/>
        <v>21368.856540419976</v>
      </c>
      <c r="K35" s="34">
        <f t="shared" si="36"/>
        <v>26665.732394453837</v>
      </c>
      <c r="L35" s="34">
        <f t="shared" si="36"/>
        <v>32047.094742578571</v>
      </c>
      <c r="M35" s="34">
        <f t="shared" si="36"/>
        <v>37514.291165496339</v>
      </c>
      <c r="N35" s="34">
        <f t="shared" si="36"/>
        <v>43068.690738158883</v>
      </c>
      <c r="O35" s="34">
        <f t="shared" si="36"/>
        <v>48711.68437260529</v>
      </c>
      <c r="P35" s="34">
        <f t="shared" si="36"/>
        <v>54444.685166269424</v>
      </c>
      <c r="Q35" s="34">
        <f t="shared" si="36"/>
        <v>60269.128755842685</v>
      </c>
      <c r="R35" s="34">
        <f t="shared" si="36"/>
        <v>66186.473676780472</v>
      </c>
      <c r="S35" s="34">
        <f t="shared" si="36"/>
        <v>72198.201728543616</v>
      </c>
      <c r="T35" s="34">
        <f t="shared" si="36"/>
        <v>78305.818345664302</v>
      </c>
      <c r="U35" s="34">
        <f t="shared" si="36"/>
        <v>84510.85297473229</v>
      </c>
      <c r="V35" s="34">
        <f t="shared" si="36"/>
        <v>90814.859457392478</v>
      </c>
      <c r="W35" s="34">
        <f t="shared" si="36"/>
        <v>97219.416419452755</v>
      </c>
      <c r="X35" s="34">
        <f t="shared" si="36"/>
        <v>103726.12766619714</v>
      </c>
      <c r="Y35" s="34">
        <f t="shared" si="36"/>
        <v>110336.62258400489</v>
      </c>
      <c r="Z35" s="34">
        <f t="shared" si="36"/>
        <v>117052.5565483754</v>
      </c>
      <c r="AA35" s="34">
        <f t="shared" si="36"/>
        <v>123875.61133846117</v>
      </c>
    </row>
    <row r="36" spans="1:27" s="30" customFormat="1" ht="35.1" customHeight="1" x14ac:dyDescent="0.25">
      <c r="A36" s="72"/>
      <c r="B36" s="73"/>
      <c r="C36" s="74" t="s">
        <v>52</v>
      </c>
      <c r="D36" s="75"/>
      <c r="E36" s="75"/>
      <c r="F36" s="76"/>
      <c r="G36" s="34">
        <f>G6+G29-G19-G31-G47</f>
        <v>971.98749999998836</v>
      </c>
      <c r="H36" s="34">
        <f t="shared" ref="H36:AA36" si="37">H6+H29-H19-H31-H47</f>
        <v>973.27944362186827</v>
      </c>
      <c r="I36" s="34">
        <f t="shared" si="37"/>
        <v>1004.6407565675327</v>
      </c>
      <c r="J36" s="34">
        <f t="shared" si="37"/>
        <v>1066.8515404199716</v>
      </c>
      <c r="K36" s="34">
        <f t="shared" si="37"/>
        <v>1160.7073444537818</v>
      </c>
      <c r="L36" s="34">
        <f t="shared" si="37"/>
        <v>1287.019442078541</v>
      </c>
      <c r="M36" s="34">
        <f t="shared" si="37"/>
        <v>1446.6151119912975</v>
      </c>
      <c r="N36" s="34">
        <f t="shared" si="37"/>
        <v>1640.3379241187358</v>
      </c>
      <c r="O36" s="34">
        <f t="shared" si="37"/>
        <v>1869.0480304247467</v>
      </c>
      <c r="P36" s="34">
        <f t="shared" si="37"/>
        <v>2133.6224606670439</v>
      </c>
      <c r="Q36" s="34">
        <f t="shared" si="37"/>
        <v>2434.9554231843213</v>
      </c>
      <c r="R36" s="34">
        <f t="shared" si="37"/>
        <v>2773.9586107955547</v>
      </c>
      <c r="S36" s="34">
        <f t="shared" si="37"/>
        <v>3151.561511898879</v>
      </c>
      <c r="T36" s="34">
        <f t="shared" si="37"/>
        <v>3568.7117268531583</v>
      </c>
      <c r="U36" s="34">
        <f t="shared" si="37"/>
        <v>4026.375289733056</v>
      </c>
      <c r="V36" s="34">
        <f t="shared" si="37"/>
        <v>4525.5369955432834</v>
      </c>
      <c r="W36" s="34">
        <f t="shared" si="37"/>
        <v>5067.2007329850458</v>
      </c>
      <c r="X36" s="34">
        <f t="shared" si="37"/>
        <v>5652.3898228647886</v>
      </c>
      <c r="Y36" s="34">
        <f t="shared" si="37"/>
        <v>6282.1473622391932</v>
      </c>
      <c r="Z36" s="34">
        <f t="shared" si="37"/>
        <v>6957.5365743919974</v>
      </c>
      <c r="AA36" s="34">
        <f t="shared" si="37"/>
        <v>7679.64116473787</v>
      </c>
    </row>
    <row r="37" spans="1:27" s="30" customFormat="1" ht="35.1" customHeight="1" x14ac:dyDescent="0.25">
      <c r="A37" s="20"/>
      <c r="B37" s="21"/>
      <c r="C37" s="21"/>
      <c r="D37" s="21"/>
      <c r="E37" s="21"/>
      <c r="F37" s="22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7"/>
      <c r="S37" s="27"/>
      <c r="T37" s="27"/>
      <c r="U37" s="29"/>
      <c r="V37" s="29"/>
      <c r="W37" s="29"/>
      <c r="X37" s="29"/>
      <c r="Y37" s="29"/>
      <c r="Z37" s="29"/>
      <c r="AA37" s="29"/>
    </row>
    <row r="38" spans="1:27" s="30" customFormat="1" ht="35.1" customHeight="1" x14ac:dyDescent="0.25">
      <c r="A38" s="50" t="s">
        <v>43</v>
      </c>
      <c r="B38" s="51" t="s">
        <v>45</v>
      </c>
      <c r="C38" s="52" t="s">
        <v>46</v>
      </c>
      <c r="D38" s="52"/>
      <c r="E38" s="52"/>
      <c r="F38" s="52"/>
      <c r="G38" s="28">
        <v>1000</v>
      </c>
      <c r="H38" s="28">
        <f>$G38</f>
        <v>1000</v>
      </c>
      <c r="I38" s="28">
        <f t="shared" ref="I38:AA38" si="38">$G38</f>
        <v>1000</v>
      </c>
      <c r="J38" s="28">
        <f t="shared" si="38"/>
        <v>1000</v>
      </c>
      <c r="K38" s="28">
        <f t="shared" si="38"/>
        <v>1000</v>
      </c>
      <c r="L38" s="28">
        <f t="shared" si="38"/>
        <v>1000</v>
      </c>
      <c r="M38" s="28">
        <f t="shared" si="38"/>
        <v>1000</v>
      </c>
      <c r="N38" s="28">
        <f t="shared" si="38"/>
        <v>1000</v>
      </c>
      <c r="O38" s="28">
        <f t="shared" si="38"/>
        <v>1000</v>
      </c>
      <c r="P38" s="28">
        <f t="shared" si="38"/>
        <v>1000</v>
      </c>
      <c r="Q38" s="28">
        <f t="shared" si="38"/>
        <v>1000</v>
      </c>
      <c r="R38" s="28">
        <f t="shared" si="38"/>
        <v>1000</v>
      </c>
      <c r="S38" s="28">
        <f t="shared" si="38"/>
        <v>1000</v>
      </c>
      <c r="T38" s="28">
        <f t="shared" si="38"/>
        <v>1000</v>
      </c>
      <c r="U38" s="28">
        <f t="shared" si="38"/>
        <v>1000</v>
      </c>
      <c r="V38" s="28">
        <f t="shared" si="38"/>
        <v>1000</v>
      </c>
      <c r="W38" s="28">
        <f t="shared" si="38"/>
        <v>1000</v>
      </c>
      <c r="X38" s="28">
        <f t="shared" si="38"/>
        <v>1000</v>
      </c>
      <c r="Y38" s="28">
        <f t="shared" si="38"/>
        <v>1000</v>
      </c>
      <c r="Z38" s="28">
        <f t="shared" si="38"/>
        <v>1000</v>
      </c>
      <c r="AA38" s="28">
        <f t="shared" si="38"/>
        <v>1000</v>
      </c>
    </row>
    <row r="39" spans="1:27" s="30" customFormat="1" ht="35.1" customHeight="1" x14ac:dyDescent="0.25">
      <c r="A39" s="50"/>
      <c r="B39" s="52"/>
      <c r="C39" s="52" t="s">
        <v>47</v>
      </c>
      <c r="D39" s="52"/>
      <c r="E39" s="52"/>
      <c r="F39" s="52"/>
      <c r="G39" s="28">
        <v>0</v>
      </c>
      <c r="H39" s="28">
        <f>$G39</f>
        <v>0</v>
      </c>
      <c r="I39" s="28">
        <f t="shared" ref="I39:AA40" si="39">$G39</f>
        <v>0</v>
      </c>
      <c r="J39" s="28">
        <f t="shared" si="39"/>
        <v>0</v>
      </c>
      <c r="K39" s="28">
        <f t="shared" si="39"/>
        <v>0</v>
      </c>
      <c r="L39" s="28">
        <f t="shared" si="39"/>
        <v>0</v>
      </c>
      <c r="M39" s="28">
        <f t="shared" si="39"/>
        <v>0</v>
      </c>
      <c r="N39" s="28">
        <f t="shared" si="39"/>
        <v>0</v>
      </c>
      <c r="O39" s="28">
        <f t="shared" si="39"/>
        <v>0</v>
      </c>
      <c r="P39" s="28">
        <f t="shared" si="39"/>
        <v>0</v>
      </c>
      <c r="Q39" s="28">
        <f t="shared" si="39"/>
        <v>0</v>
      </c>
      <c r="R39" s="28">
        <f t="shared" si="39"/>
        <v>0</v>
      </c>
      <c r="S39" s="28">
        <f t="shared" si="39"/>
        <v>0</v>
      </c>
      <c r="T39" s="28">
        <f t="shared" si="39"/>
        <v>0</v>
      </c>
      <c r="U39" s="28">
        <f t="shared" si="39"/>
        <v>0</v>
      </c>
      <c r="V39" s="28">
        <f t="shared" si="39"/>
        <v>0</v>
      </c>
      <c r="W39" s="28">
        <f t="shared" si="39"/>
        <v>0</v>
      </c>
      <c r="X39" s="28">
        <f t="shared" si="39"/>
        <v>0</v>
      </c>
      <c r="Y39" s="28">
        <f t="shared" si="39"/>
        <v>0</v>
      </c>
      <c r="Z39" s="28">
        <f t="shared" si="39"/>
        <v>0</v>
      </c>
      <c r="AA39" s="28">
        <f t="shared" si="39"/>
        <v>0</v>
      </c>
    </row>
    <row r="40" spans="1:27" s="30" customFormat="1" ht="35.1" customHeight="1" x14ac:dyDescent="0.25">
      <c r="A40" s="50"/>
      <c r="B40" s="52"/>
      <c r="C40" s="52" t="s">
        <v>48</v>
      </c>
      <c r="D40" s="52"/>
      <c r="E40" s="52"/>
      <c r="F40" s="52"/>
      <c r="G40" s="28">
        <v>0</v>
      </c>
      <c r="H40" s="28">
        <f>$G40</f>
        <v>0</v>
      </c>
      <c r="I40" s="28">
        <f t="shared" si="39"/>
        <v>0</v>
      </c>
      <c r="J40" s="28">
        <f t="shared" si="39"/>
        <v>0</v>
      </c>
      <c r="K40" s="28">
        <f t="shared" si="39"/>
        <v>0</v>
      </c>
      <c r="L40" s="28">
        <f t="shared" si="39"/>
        <v>0</v>
      </c>
      <c r="M40" s="28">
        <f t="shared" si="39"/>
        <v>0</v>
      </c>
      <c r="N40" s="28">
        <f t="shared" si="39"/>
        <v>0</v>
      </c>
      <c r="O40" s="28">
        <f t="shared" si="39"/>
        <v>0</v>
      </c>
      <c r="P40" s="28">
        <f t="shared" si="39"/>
        <v>0</v>
      </c>
      <c r="Q40" s="28">
        <f t="shared" si="39"/>
        <v>0</v>
      </c>
      <c r="R40" s="28">
        <f t="shared" si="39"/>
        <v>0</v>
      </c>
      <c r="S40" s="28">
        <f t="shared" si="39"/>
        <v>0</v>
      </c>
      <c r="T40" s="28">
        <f t="shared" si="39"/>
        <v>0</v>
      </c>
      <c r="U40" s="28">
        <f t="shared" si="39"/>
        <v>0</v>
      </c>
      <c r="V40" s="28">
        <f t="shared" si="39"/>
        <v>0</v>
      </c>
      <c r="W40" s="28">
        <f t="shared" si="39"/>
        <v>0</v>
      </c>
      <c r="X40" s="28">
        <f t="shared" si="39"/>
        <v>0</v>
      </c>
      <c r="Y40" s="28">
        <f t="shared" si="39"/>
        <v>0</v>
      </c>
      <c r="Z40" s="28">
        <f t="shared" si="39"/>
        <v>0</v>
      </c>
      <c r="AA40" s="28">
        <f t="shared" si="39"/>
        <v>0</v>
      </c>
    </row>
    <row r="41" spans="1:27" ht="35.1" customHeight="1" x14ac:dyDescent="0.25">
      <c r="A41" s="50"/>
      <c r="B41" s="44" t="s">
        <v>44</v>
      </c>
      <c r="C41" s="44"/>
      <c r="D41" s="44"/>
      <c r="E41" s="44"/>
      <c r="F41" s="44"/>
      <c r="G41" s="34">
        <f>SUM(G38:G40)</f>
        <v>1000</v>
      </c>
      <c r="H41" s="34">
        <f t="shared" ref="H41:AA41" si="40">SUM(H38:H40)</f>
        <v>1000</v>
      </c>
      <c r="I41" s="34">
        <f t="shared" si="40"/>
        <v>1000</v>
      </c>
      <c r="J41" s="34">
        <f t="shared" si="40"/>
        <v>1000</v>
      </c>
      <c r="K41" s="34">
        <f t="shared" si="40"/>
        <v>1000</v>
      </c>
      <c r="L41" s="34">
        <f t="shared" si="40"/>
        <v>1000</v>
      </c>
      <c r="M41" s="34">
        <f t="shared" si="40"/>
        <v>1000</v>
      </c>
      <c r="N41" s="34">
        <f t="shared" si="40"/>
        <v>1000</v>
      </c>
      <c r="O41" s="34">
        <f t="shared" si="40"/>
        <v>1000</v>
      </c>
      <c r="P41" s="34">
        <f t="shared" si="40"/>
        <v>1000</v>
      </c>
      <c r="Q41" s="34">
        <f t="shared" si="40"/>
        <v>1000</v>
      </c>
      <c r="R41" s="34">
        <f t="shared" si="40"/>
        <v>1000</v>
      </c>
      <c r="S41" s="34">
        <f t="shared" si="40"/>
        <v>1000</v>
      </c>
      <c r="T41" s="34">
        <f t="shared" si="40"/>
        <v>1000</v>
      </c>
      <c r="U41" s="34">
        <f t="shared" si="40"/>
        <v>1000</v>
      </c>
      <c r="V41" s="34">
        <f t="shared" si="40"/>
        <v>1000</v>
      </c>
      <c r="W41" s="34">
        <f t="shared" si="40"/>
        <v>1000</v>
      </c>
      <c r="X41" s="34">
        <f t="shared" si="40"/>
        <v>1000</v>
      </c>
      <c r="Y41" s="34">
        <f t="shared" si="40"/>
        <v>1000</v>
      </c>
      <c r="Z41" s="34">
        <f t="shared" si="40"/>
        <v>1000</v>
      </c>
      <c r="AA41" s="34">
        <f t="shared" si="40"/>
        <v>1000</v>
      </c>
    </row>
    <row r="42" spans="1:27" ht="35.1" customHeight="1" x14ac:dyDescent="0.25">
      <c r="A42" s="11"/>
      <c r="B42" s="12"/>
      <c r="C42" s="12"/>
      <c r="D42" s="12"/>
      <c r="E42" s="12"/>
      <c r="F42" s="1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6"/>
      <c r="S42" s="16"/>
      <c r="T42" s="16"/>
      <c r="U42" s="2"/>
      <c r="V42" s="2"/>
      <c r="W42" s="2"/>
      <c r="X42" s="2"/>
      <c r="Y42" s="2"/>
      <c r="Z42" s="2"/>
      <c r="AA42" s="2"/>
    </row>
    <row r="43" spans="1:27" ht="35.1" customHeight="1" x14ac:dyDescent="0.25">
      <c r="A43" s="99" t="s">
        <v>6</v>
      </c>
      <c r="B43" s="100"/>
      <c r="C43" s="100"/>
      <c r="D43" s="100"/>
      <c r="E43" s="100"/>
      <c r="F43" s="101"/>
      <c r="G43" s="6">
        <f>G6-G19+G29-G31-G41</f>
        <v>504971.98749999999</v>
      </c>
      <c r="H43" s="6">
        <f t="shared" ref="H43:AA43" si="41">H6-H19+H29-H31-H41</f>
        <v>510023.27944362187</v>
      </c>
      <c r="I43" s="6">
        <f t="shared" si="41"/>
        <v>515155.14075656753</v>
      </c>
      <c r="J43" s="6">
        <f t="shared" si="41"/>
        <v>520368.85654041998</v>
      </c>
      <c r="K43" s="6">
        <f t="shared" si="41"/>
        <v>525665.73239445384</v>
      </c>
      <c r="L43" s="6">
        <f t="shared" si="41"/>
        <v>531047.09474257845</v>
      </c>
      <c r="M43" s="6">
        <f t="shared" si="41"/>
        <v>536514.29116549634</v>
      </c>
      <c r="N43" s="6">
        <f t="shared" si="41"/>
        <v>542068.69073815888</v>
      </c>
      <c r="O43" s="6">
        <f t="shared" si="41"/>
        <v>547711.68437260529</v>
      </c>
      <c r="P43" s="6">
        <f t="shared" si="41"/>
        <v>553444.68516626942</v>
      </c>
      <c r="Q43" s="6">
        <f t="shared" si="41"/>
        <v>559269.12875584268</v>
      </c>
      <c r="R43" s="6">
        <f t="shared" si="41"/>
        <v>565186.47367678047</v>
      </c>
      <c r="S43" s="6">
        <f t="shared" si="41"/>
        <v>571198.20172854362</v>
      </c>
      <c r="T43" s="6">
        <f t="shared" si="41"/>
        <v>577305.8183456643</v>
      </c>
      <c r="U43" s="6">
        <f t="shared" si="41"/>
        <v>583510.85297473229</v>
      </c>
      <c r="V43" s="6">
        <f t="shared" si="41"/>
        <v>589814.85945739248</v>
      </c>
      <c r="W43" s="6">
        <f t="shared" si="41"/>
        <v>596219.41641945275</v>
      </c>
      <c r="X43" s="6">
        <f t="shared" si="41"/>
        <v>602726.12766619714</v>
      </c>
      <c r="Y43" s="6">
        <f t="shared" si="41"/>
        <v>609336.62258400489</v>
      </c>
      <c r="Z43" s="6">
        <f t="shared" si="41"/>
        <v>616052.5565483754</v>
      </c>
      <c r="AA43" s="6">
        <f t="shared" si="41"/>
        <v>622875.61133846117</v>
      </c>
    </row>
    <row r="44" spans="1:27" ht="35.1" customHeight="1" x14ac:dyDescent="0.25">
      <c r="A44" s="94"/>
      <c r="B44" s="95"/>
      <c r="C44" s="95"/>
      <c r="D44" s="95"/>
      <c r="E44" s="95"/>
      <c r="F44" s="96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2"/>
      <c r="V44" s="2"/>
      <c r="W44" s="2"/>
      <c r="X44" s="2"/>
      <c r="Y44" s="2"/>
      <c r="Z44" s="2"/>
      <c r="AA44" s="2"/>
    </row>
    <row r="45" spans="1:27" ht="35.1" customHeight="1" x14ac:dyDescent="0.25">
      <c r="A45" s="102" t="s">
        <v>34</v>
      </c>
      <c r="B45" s="97" t="s">
        <v>35</v>
      </c>
      <c r="C45" s="15" t="s">
        <v>39</v>
      </c>
      <c r="D45" s="24"/>
      <c r="E45" s="25"/>
      <c r="F45" s="26"/>
      <c r="G45" s="23">
        <f>G6+G28</f>
        <v>500000</v>
      </c>
      <c r="H45" s="23">
        <f>G45+H28</f>
        <v>500000</v>
      </c>
      <c r="I45" s="23">
        <f t="shared" ref="I45:AA45" si="42">H45+I28</f>
        <v>500000</v>
      </c>
      <c r="J45" s="23">
        <f t="shared" si="42"/>
        <v>500000</v>
      </c>
      <c r="K45" s="23">
        <f t="shared" si="42"/>
        <v>500000</v>
      </c>
      <c r="L45" s="23">
        <f t="shared" si="42"/>
        <v>500000</v>
      </c>
      <c r="M45" s="23">
        <f t="shared" si="42"/>
        <v>500000</v>
      </c>
      <c r="N45" s="23">
        <f t="shared" si="42"/>
        <v>500000</v>
      </c>
      <c r="O45" s="23">
        <f t="shared" si="42"/>
        <v>500000</v>
      </c>
      <c r="P45" s="23">
        <f t="shared" si="42"/>
        <v>500000</v>
      </c>
      <c r="Q45" s="23">
        <f t="shared" si="42"/>
        <v>500000</v>
      </c>
      <c r="R45" s="23">
        <f t="shared" si="42"/>
        <v>500000</v>
      </c>
      <c r="S45" s="23">
        <f t="shared" si="42"/>
        <v>500000</v>
      </c>
      <c r="T45" s="23">
        <f t="shared" si="42"/>
        <v>500000</v>
      </c>
      <c r="U45" s="23">
        <f t="shared" si="42"/>
        <v>500000</v>
      </c>
      <c r="V45" s="23">
        <f t="shared" si="42"/>
        <v>500000</v>
      </c>
      <c r="W45" s="23">
        <f t="shared" si="42"/>
        <v>500000</v>
      </c>
      <c r="X45" s="23">
        <f t="shared" si="42"/>
        <v>500000</v>
      </c>
      <c r="Y45" s="23">
        <f t="shared" si="42"/>
        <v>500000</v>
      </c>
      <c r="Z45" s="23">
        <f t="shared" si="42"/>
        <v>500000</v>
      </c>
      <c r="AA45" s="23">
        <f t="shared" si="42"/>
        <v>500000</v>
      </c>
    </row>
    <row r="46" spans="1:27" ht="35.1" customHeight="1" x14ac:dyDescent="0.25">
      <c r="A46" s="103"/>
      <c r="B46" s="98"/>
      <c r="C46" s="15" t="s">
        <v>37</v>
      </c>
      <c r="D46" s="24"/>
      <c r="E46" s="25"/>
      <c r="F46" s="26"/>
      <c r="G46" s="23" t="str">
        <f>IF(G43&lt;G45,"Nein","Ja")</f>
        <v>Ja</v>
      </c>
      <c r="H46" s="23" t="str">
        <f t="shared" ref="H46:AA46" si="43">IF(H43&lt;H45,"Nein","Ja")</f>
        <v>Ja</v>
      </c>
      <c r="I46" s="23" t="str">
        <f t="shared" si="43"/>
        <v>Ja</v>
      </c>
      <c r="J46" s="23" t="str">
        <f t="shared" si="43"/>
        <v>Ja</v>
      </c>
      <c r="K46" s="23" t="str">
        <f t="shared" si="43"/>
        <v>Ja</v>
      </c>
      <c r="L46" s="23" t="str">
        <f t="shared" si="43"/>
        <v>Ja</v>
      </c>
      <c r="M46" s="23" t="str">
        <f t="shared" si="43"/>
        <v>Ja</v>
      </c>
      <c r="N46" s="23" t="str">
        <f t="shared" si="43"/>
        <v>Ja</v>
      </c>
      <c r="O46" s="23" t="str">
        <f t="shared" si="43"/>
        <v>Ja</v>
      </c>
      <c r="P46" s="23" t="str">
        <f t="shared" si="43"/>
        <v>Ja</v>
      </c>
      <c r="Q46" s="23" t="str">
        <f t="shared" si="43"/>
        <v>Ja</v>
      </c>
      <c r="R46" s="23" t="str">
        <f t="shared" si="43"/>
        <v>Ja</v>
      </c>
      <c r="S46" s="23" t="str">
        <f t="shared" si="43"/>
        <v>Ja</v>
      </c>
      <c r="T46" s="23" t="str">
        <f t="shared" si="43"/>
        <v>Ja</v>
      </c>
      <c r="U46" s="23" t="str">
        <f t="shared" si="43"/>
        <v>Ja</v>
      </c>
      <c r="V46" s="23" t="str">
        <f t="shared" si="43"/>
        <v>Ja</v>
      </c>
      <c r="W46" s="23" t="str">
        <f t="shared" si="43"/>
        <v>Ja</v>
      </c>
      <c r="X46" s="23" t="str">
        <f t="shared" si="43"/>
        <v>Ja</v>
      </c>
      <c r="Y46" s="23" t="str">
        <f t="shared" si="43"/>
        <v>Ja</v>
      </c>
      <c r="Z46" s="23" t="str">
        <f t="shared" si="43"/>
        <v>Ja</v>
      </c>
      <c r="AA46" s="23" t="str">
        <f t="shared" si="43"/>
        <v>Ja</v>
      </c>
    </row>
    <row r="47" spans="1:27" ht="35.1" customHeight="1" x14ac:dyDescent="0.25">
      <c r="A47" s="103"/>
      <c r="B47" s="97" t="s">
        <v>36</v>
      </c>
      <c r="C47" s="15" t="str">
        <f>C45</f>
        <v>Zu erhaltender Betrag</v>
      </c>
      <c r="D47" s="105" t="s">
        <v>38</v>
      </c>
      <c r="E47" s="107"/>
      <c r="F47" s="15">
        <v>1</v>
      </c>
      <c r="G47" s="23">
        <f>G45*(1+$F$47/100)</f>
        <v>505000</v>
      </c>
      <c r="H47" s="23">
        <f>(G47+H28)*(1+$F$47/100)</f>
        <v>510050</v>
      </c>
      <c r="I47" s="23">
        <f t="shared" ref="I47:AA47" si="44">(H47+I28)*(1+$F$47/100)</f>
        <v>515150.5</v>
      </c>
      <c r="J47" s="23">
        <f t="shared" si="44"/>
        <v>520302.005</v>
      </c>
      <c r="K47" s="23">
        <f t="shared" si="44"/>
        <v>525505.02505000005</v>
      </c>
      <c r="L47" s="23">
        <f t="shared" si="44"/>
        <v>530760.07530050003</v>
      </c>
      <c r="M47" s="23">
        <f t="shared" si="44"/>
        <v>536067.67605350504</v>
      </c>
      <c r="N47" s="23">
        <f t="shared" si="44"/>
        <v>541428.35281404015</v>
      </c>
      <c r="O47" s="23">
        <f t="shared" si="44"/>
        <v>546842.63634218054</v>
      </c>
      <c r="P47" s="23">
        <f t="shared" si="44"/>
        <v>552311.06270560238</v>
      </c>
      <c r="Q47" s="23">
        <f t="shared" si="44"/>
        <v>557834.17333265836</v>
      </c>
      <c r="R47" s="23">
        <f t="shared" si="44"/>
        <v>563412.51506598492</v>
      </c>
      <c r="S47" s="23">
        <f t="shared" si="44"/>
        <v>569046.64021664474</v>
      </c>
      <c r="T47" s="23">
        <f t="shared" si="44"/>
        <v>574737.10661881114</v>
      </c>
      <c r="U47" s="23">
        <f t="shared" si="44"/>
        <v>580484.47768499923</v>
      </c>
      <c r="V47" s="23">
        <f t="shared" si="44"/>
        <v>586289.32246184919</v>
      </c>
      <c r="W47" s="23">
        <f t="shared" si="44"/>
        <v>592152.21568646771</v>
      </c>
      <c r="X47" s="23">
        <f t="shared" si="44"/>
        <v>598073.73784333235</v>
      </c>
      <c r="Y47" s="23">
        <f t="shared" si="44"/>
        <v>604054.47522176569</v>
      </c>
      <c r="Z47" s="23">
        <f t="shared" si="44"/>
        <v>610095.01997398341</v>
      </c>
      <c r="AA47" s="23">
        <f t="shared" si="44"/>
        <v>616195.9701737233</v>
      </c>
    </row>
    <row r="48" spans="1:27" ht="35.1" customHeight="1" x14ac:dyDescent="0.25">
      <c r="A48" s="104"/>
      <c r="B48" s="98"/>
      <c r="C48" s="15" t="str">
        <f>C46</f>
        <v>Erfolgt?</v>
      </c>
      <c r="D48" s="105"/>
      <c r="E48" s="106"/>
      <c r="F48" s="107"/>
      <c r="G48" s="23" t="str">
        <f>IF(G43&lt;G47,"Nein","Ja")</f>
        <v>Nein</v>
      </c>
      <c r="H48" s="23" t="str">
        <f t="shared" ref="H48:AA48" si="45">IF(H43&lt;H47,"Nein","Ja")</f>
        <v>Nein</v>
      </c>
      <c r="I48" s="23" t="str">
        <f t="shared" si="45"/>
        <v>Ja</v>
      </c>
      <c r="J48" s="23" t="str">
        <f t="shared" si="45"/>
        <v>Ja</v>
      </c>
      <c r="K48" s="23" t="str">
        <f t="shared" si="45"/>
        <v>Ja</v>
      </c>
      <c r="L48" s="23" t="str">
        <f t="shared" si="45"/>
        <v>Ja</v>
      </c>
      <c r="M48" s="23" t="str">
        <f t="shared" si="45"/>
        <v>Ja</v>
      </c>
      <c r="N48" s="23" t="str">
        <f t="shared" si="45"/>
        <v>Ja</v>
      </c>
      <c r="O48" s="23" t="str">
        <f t="shared" si="45"/>
        <v>Ja</v>
      </c>
      <c r="P48" s="23" t="str">
        <f t="shared" si="45"/>
        <v>Ja</v>
      </c>
      <c r="Q48" s="23" t="str">
        <f t="shared" si="45"/>
        <v>Ja</v>
      </c>
      <c r="R48" s="23" t="str">
        <f t="shared" si="45"/>
        <v>Ja</v>
      </c>
      <c r="S48" s="23" t="str">
        <f t="shared" si="45"/>
        <v>Ja</v>
      </c>
      <c r="T48" s="23" t="str">
        <f t="shared" si="45"/>
        <v>Ja</v>
      </c>
      <c r="U48" s="23" t="str">
        <f t="shared" si="45"/>
        <v>Ja</v>
      </c>
      <c r="V48" s="23" t="str">
        <f t="shared" si="45"/>
        <v>Ja</v>
      </c>
      <c r="W48" s="23" t="str">
        <f t="shared" si="45"/>
        <v>Ja</v>
      </c>
      <c r="X48" s="23" t="str">
        <f t="shared" si="45"/>
        <v>Ja</v>
      </c>
      <c r="Y48" s="23" t="str">
        <f t="shared" si="45"/>
        <v>Ja</v>
      </c>
      <c r="Z48" s="23" t="str">
        <f t="shared" si="45"/>
        <v>Ja</v>
      </c>
      <c r="AA48" s="23" t="str">
        <f t="shared" si="45"/>
        <v>Ja</v>
      </c>
    </row>
    <row r="49" spans="1:27" ht="35.1" customHeight="1" x14ac:dyDescent="0.25">
      <c r="A49" s="94"/>
      <c r="B49" s="95"/>
      <c r="C49" s="95"/>
      <c r="D49" s="95"/>
      <c r="E49" s="95"/>
      <c r="F49" s="96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"/>
      <c r="V49" s="2"/>
      <c r="W49" s="2"/>
      <c r="X49" s="2"/>
      <c r="Y49" s="2"/>
      <c r="Z49" s="2"/>
      <c r="AA49" s="2"/>
    </row>
    <row r="50" spans="1:27" ht="35.1" customHeight="1" x14ac:dyDescent="0.25">
      <c r="A50" s="109" t="s">
        <v>63</v>
      </c>
      <c r="B50" s="109"/>
      <c r="C50" s="109"/>
      <c r="D50" s="109"/>
      <c r="E50" s="109"/>
      <c r="F50" s="109"/>
      <c r="G50" s="33">
        <f>(G29-G28-G27)/(G21/100)</f>
        <v>2.7249999999999996</v>
      </c>
      <c r="H50" s="33">
        <f t="shared" ref="H50:AA50" si="46">(H29-H28-H27)/(H21/100)</f>
        <v>2.7250000000000001</v>
      </c>
      <c r="I50" s="33">
        <f t="shared" si="46"/>
        <v>2.7250000000000001</v>
      </c>
      <c r="J50" s="33">
        <f t="shared" si="46"/>
        <v>2.7249999999999996</v>
      </c>
      <c r="K50" s="33">
        <f t="shared" si="46"/>
        <v>2.7249999999999996</v>
      </c>
      <c r="L50" s="33">
        <f t="shared" si="46"/>
        <v>2.7250000000000001</v>
      </c>
      <c r="M50" s="33">
        <f t="shared" si="46"/>
        <v>2.7250000000000001</v>
      </c>
      <c r="N50" s="33">
        <f t="shared" si="46"/>
        <v>2.7250000000000001</v>
      </c>
      <c r="O50" s="33">
        <f t="shared" si="46"/>
        <v>2.7250000000000001</v>
      </c>
      <c r="P50" s="33">
        <f t="shared" si="46"/>
        <v>2.7250000000000001</v>
      </c>
      <c r="Q50" s="33">
        <f t="shared" si="46"/>
        <v>2.7250000000000001</v>
      </c>
      <c r="R50" s="33">
        <f t="shared" si="46"/>
        <v>2.7249999999999996</v>
      </c>
      <c r="S50" s="33">
        <f t="shared" si="46"/>
        <v>2.7250000000000001</v>
      </c>
      <c r="T50" s="33">
        <f t="shared" si="46"/>
        <v>2.7249999999999996</v>
      </c>
      <c r="U50" s="33">
        <f t="shared" si="46"/>
        <v>2.7249999999999996</v>
      </c>
      <c r="V50" s="33">
        <f t="shared" si="46"/>
        <v>2.7249999999999996</v>
      </c>
      <c r="W50" s="33">
        <f t="shared" si="46"/>
        <v>2.7250000000000001</v>
      </c>
      <c r="X50" s="33">
        <f t="shared" si="46"/>
        <v>2.7250000000000001</v>
      </c>
      <c r="Y50" s="33">
        <f t="shared" si="46"/>
        <v>2.7250000000000001</v>
      </c>
      <c r="Z50" s="33">
        <f t="shared" si="46"/>
        <v>2.7250000000000001</v>
      </c>
      <c r="AA50" s="33">
        <f t="shared" si="46"/>
        <v>2.7250000000000001</v>
      </c>
    </row>
    <row r="51" spans="1:27" ht="35.1" customHeight="1" x14ac:dyDescent="0.25">
      <c r="A51" s="3"/>
      <c r="B51" s="1"/>
      <c r="C51" s="108"/>
      <c r="D51" s="108"/>
      <c r="E51" s="108"/>
      <c r="F51" s="10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7" ht="35.1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7" ht="35.1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7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7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7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7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7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7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7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7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7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7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7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</sheetData>
  <mergeCells count="54">
    <mergeCell ref="B47:B48"/>
    <mergeCell ref="A45:A48"/>
    <mergeCell ref="D48:F48"/>
    <mergeCell ref="C51:F51"/>
    <mergeCell ref="B19:F19"/>
    <mergeCell ref="B29:F29"/>
    <mergeCell ref="A33:F33"/>
    <mergeCell ref="A43:F43"/>
    <mergeCell ref="A50:F50"/>
    <mergeCell ref="D47:E47"/>
    <mergeCell ref="A20:F20"/>
    <mergeCell ref="A21:F21"/>
    <mergeCell ref="A22:F22"/>
    <mergeCell ref="B23:B26"/>
    <mergeCell ref="A32:F32"/>
    <mergeCell ref="A23:A29"/>
    <mergeCell ref="A44:F44"/>
    <mergeCell ref="A49:F49"/>
    <mergeCell ref="B45:B46"/>
    <mergeCell ref="A6:F6"/>
    <mergeCell ref="A30:F30"/>
    <mergeCell ref="C16:F16"/>
    <mergeCell ref="C17:F17"/>
    <mergeCell ref="C18:F18"/>
    <mergeCell ref="A8:A19"/>
    <mergeCell ref="B8:B18"/>
    <mergeCell ref="C8:F8"/>
    <mergeCell ref="C9:F9"/>
    <mergeCell ref="C10:F10"/>
    <mergeCell ref="C11:F11"/>
    <mergeCell ref="C12:F12"/>
    <mergeCell ref="C13:C14"/>
    <mergeCell ref="H4:AA4"/>
    <mergeCell ref="A1:AA3"/>
    <mergeCell ref="A38:A41"/>
    <mergeCell ref="B41:F41"/>
    <mergeCell ref="B38:B40"/>
    <mergeCell ref="C38:F38"/>
    <mergeCell ref="C39:F39"/>
    <mergeCell ref="C40:F40"/>
    <mergeCell ref="B31:F31"/>
    <mergeCell ref="A7:F7"/>
    <mergeCell ref="B27:B28"/>
    <mergeCell ref="C27:F27"/>
    <mergeCell ref="C28:F28"/>
    <mergeCell ref="A34:F34"/>
    <mergeCell ref="A4:F5"/>
    <mergeCell ref="G4:G5"/>
    <mergeCell ref="D13:F13"/>
    <mergeCell ref="A35:B36"/>
    <mergeCell ref="C35:F35"/>
    <mergeCell ref="C36:F36"/>
    <mergeCell ref="D15:E15"/>
    <mergeCell ref="F23:F26"/>
  </mergeCells>
  <conditionalFormatting sqref="G46:AA46">
    <cfRule type="containsText" dxfId="9" priority="21" operator="containsText" text="Ja">
      <formula>NOT(ISERROR(SEARCH("Ja",G46)))</formula>
    </cfRule>
    <cfRule type="cellIs" dxfId="8" priority="23" operator="equal">
      <formula>"Nein"</formula>
    </cfRule>
  </conditionalFormatting>
  <conditionalFormatting sqref="G48:AA48">
    <cfRule type="containsText" dxfId="7" priority="19" operator="containsText" text="Ja">
      <formula>NOT(ISERROR(SEARCH("Ja",G48)))</formula>
    </cfRule>
    <cfRule type="cellIs" dxfId="6" priority="20" operator="equal">
      <formula>"Nein"</formula>
    </cfRule>
  </conditionalFormatting>
  <conditionalFormatting sqref="G35:AA36">
    <cfRule type="cellIs" dxfId="5" priority="4" operator="greaterThanOrEqual">
      <formula>$G$6/100</formula>
    </cfRule>
    <cfRule type="cellIs" dxfId="4" priority="7" stopIfTrue="1" operator="between">
      <formula>0</formula>
      <formula>"G6/100"</formula>
    </cfRule>
    <cfRule type="cellIs" dxfId="3" priority="9" operator="lessThanOrEqual">
      <formula>0</formula>
    </cfRule>
  </conditionalFormatting>
  <conditionalFormatting sqref="G41:AA41">
    <cfRule type="cellIs" dxfId="2" priority="1" operator="greaterThanOrEqual">
      <formula>$G$6/100</formula>
    </cfRule>
    <cfRule type="cellIs" dxfId="1" priority="2" stopIfTrue="1" operator="between">
      <formula>0</formula>
      <formula>"G6/100"</formula>
    </cfRule>
    <cfRule type="cellIs" dxfId="0" priority="3" operator="lessThanOrEqual">
      <formula>0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Verbrauchsstiftung</vt:lpstr>
      <vt:lpstr>Ewigkeitsstiftung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Berger, Sebastian (Senator für Inneres)</dc:creator>
  <cp:lastModifiedBy>Berger, Sebastian (Senator für Inneres)</cp:lastModifiedBy>
  <cp:lastPrinted>2020-09-30T10:22:58Z</cp:lastPrinted>
  <dcterms:created xsi:type="dcterms:W3CDTF">2020-09-22T11:17:53Z</dcterms:created>
  <dcterms:modified xsi:type="dcterms:W3CDTF">2020-11-09T11:06:36Z</dcterms:modified>
</cp:coreProperties>
</file>